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erouge\Desktop\pour travail en local\Dijon B4\"/>
    </mc:Choice>
  </mc:AlternateContent>
  <xr:revisionPtr revIDLastSave="0" documentId="13_ncr:1_{D6DE0C4C-E5C9-461C-AB7B-6A22A1D722E1}" xr6:coauthVersionLast="47" xr6:coauthVersionMax="47" xr10:uidLastSave="{00000000-0000-0000-0000-000000000000}"/>
  <bookViews>
    <workbookView xWindow="-120" yWindow="-120" windowWidth="29040" windowHeight="15720" activeTab="1" xr2:uid="{E0311C5C-30BC-45DC-AD18-EAAE51E94EE6}"/>
  </bookViews>
  <sheets>
    <sheet name="PDG" sheetId="2" r:id="rId1"/>
    <sheet name="Dijon DCE" sheetId="4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 localSheetId="1">'Dijon DCE'!$1:$5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0">PDG!$A$1:$F$16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8" i="4" l="1"/>
  <c r="I221" i="4"/>
  <c r="I220" i="4"/>
  <c r="I219" i="4"/>
  <c r="I218" i="4"/>
  <c r="I217" i="4"/>
  <c r="I215" i="4"/>
  <c r="I214" i="4"/>
  <c r="I212" i="4"/>
  <c r="I211" i="4"/>
  <c r="I210" i="4"/>
  <c r="I184" i="4"/>
  <c r="I208" i="4"/>
  <c r="I205" i="4"/>
  <c r="I202" i="4"/>
  <c r="I201" i="4"/>
  <c r="I200" i="4"/>
  <c r="I199" i="4"/>
  <c r="I196" i="4"/>
  <c r="I195" i="4"/>
  <c r="I194" i="4"/>
  <c r="I193" i="4"/>
  <c r="I192" i="4"/>
  <c r="I191" i="4"/>
  <c r="I190" i="4"/>
  <c r="I189" i="4"/>
  <c r="I188" i="4"/>
  <c r="I187" i="4"/>
  <c r="I185" i="4"/>
  <c r="I183" i="4"/>
  <c r="I230" i="4"/>
  <c r="I231" i="4"/>
  <c r="I156" i="4"/>
  <c r="I236" i="4"/>
  <c r="I235" i="4"/>
  <c r="I234" i="4"/>
  <c r="I229" i="4"/>
  <c r="I228" i="4"/>
  <c r="I227" i="4"/>
  <c r="I226" i="4"/>
  <c r="I225" i="4"/>
  <c r="I224" i="4"/>
  <c r="I161" i="4"/>
  <c r="I160" i="4"/>
  <c r="I159" i="4"/>
  <c r="I154" i="4"/>
  <c r="I153" i="4"/>
  <c r="I152" i="4"/>
  <c r="I151" i="4"/>
  <c r="I150" i="4"/>
  <c r="I149" i="4"/>
  <c r="I146" i="4"/>
  <c r="I145" i="4"/>
  <c r="I21" i="4"/>
  <c r="I20" i="4"/>
  <c r="I237" i="4"/>
  <c r="I179" i="4"/>
  <c r="I178" i="4"/>
  <c r="I16" i="4"/>
  <c r="I17" i="4"/>
  <c r="I402" i="4"/>
  <c r="I373" i="4"/>
  <c r="I358" i="4"/>
  <c r="I386" i="4"/>
  <c r="F339" i="4"/>
  <c r="F338" i="4"/>
  <c r="F272" i="4"/>
  <c r="I14" i="4" l="1"/>
  <c r="I181" i="4"/>
  <c r="F276" i="4"/>
  <c r="F277" i="4" s="1"/>
  <c r="F269" i="4"/>
  <c r="F268" i="4"/>
  <c r="I268" i="4" s="1"/>
  <c r="F264" i="4"/>
  <c r="F263" i="4"/>
  <c r="F262" i="4"/>
  <c r="F261" i="4"/>
  <c r="I255" i="4"/>
  <c r="I252" i="4"/>
  <c r="I253" i="4"/>
  <c r="I254" i="4"/>
  <c r="I250" i="4"/>
  <c r="I247" i="4"/>
  <c r="I411" i="4"/>
  <c r="I410" i="4" s="1"/>
  <c r="I408" i="4"/>
  <c r="I407" i="4"/>
  <c r="I406" i="4"/>
  <c r="I405" i="4"/>
  <c r="I401" i="4"/>
  <c r="I398" i="4"/>
  <c r="I397" i="4"/>
  <c r="I396" i="4"/>
  <c r="I392" i="4"/>
  <c r="I390" i="4" s="1"/>
  <c r="I388" i="4"/>
  <c r="I384" i="4"/>
  <c r="F381" i="4"/>
  <c r="I381" i="4" s="1"/>
  <c r="I376" i="4"/>
  <c r="I375" i="4"/>
  <c r="I374" i="4"/>
  <c r="I372" i="4"/>
  <c r="I371" i="4"/>
  <c r="F370" i="4"/>
  <c r="I370" i="4" s="1"/>
  <c r="F369" i="4"/>
  <c r="F368" i="4"/>
  <c r="I368" i="4" s="1"/>
  <c r="I364" i="4"/>
  <c r="I363" i="4" s="1"/>
  <c r="I361" i="4"/>
  <c r="I360" i="4"/>
  <c r="I359" i="4"/>
  <c r="I357" i="4"/>
  <c r="I356" i="4" s="1"/>
  <c r="I354" i="4"/>
  <c r="I353" i="4"/>
  <c r="I352" i="4"/>
  <c r="I351" i="4"/>
  <c r="I350" i="4"/>
  <c r="I349" i="4"/>
  <c r="I348" i="4"/>
  <c r="I347" i="4"/>
  <c r="I339" i="4"/>
  <c r="I334" i="4"/>
  <c r="I333" i="4"/>
  <c r="I330" i="4"/>
  <c r="I329" i="4"/>
  <c r="I326" i="4"/>
  <c r="I325" i="4"/>
  <c r="I312" i="4"/>
  <c r="I310" i="4" s="1"/>
  <c r="I307" i="4"/>
  <c r="I306" i="4"/>
  <c r="I304" i="4"/>
  <c r="I302" i="4"/>
  <c r="I298" i="4"/>
  <c r="I297" i="4"/>
  <c r="I296" i="4"/>
  <c r="I295" i="4"/>
  <c r="I293" i="4"/>
  <c r="I292" i="4"/>
  <c r="I286" i="4"/>
  <c r="I285" i="4"/>
  <c r="I284" i="4"/>
  <c r="I283" i="4"/>
  <c r="I281" i="4"/>
  <c r="I279" i="4"/>
  <c r="I273" i="4"/>
  <c r="I272" i="4"/>
  <c r="I267" i="4"/>
  <c r="I266" i="4"/>
  <c r="I265" i="4"/>
  <c r="I260" i="4"/>
  <c r="I257" i="4"/>
  <c r="I256" i="4"/>
  <c r="I251" i="4"/>
  <c r="I249" i="4"/>
  <c r="I248" i="4"/>
  <c r="I177" i="4"/>
  <c r="I176" i="4"/>
  <c r="I175" i="4"/>
  <c r="I174" i="4"/>
  <c r="I173" i="4"/>
  <c r="I172" i="4" s="1"/>
  <c r="I167" i="4"/>
  <c r="I166" i="4"/>
  <c r="I165" i="4"/>
  <c r="I162" i="4"/>
  <c r="I144" i="4"/>
  <c r="I142" i="4"/>
  <c r="I141" i="4"/>
  <c r="I140" i="4"/>
  <c r="I139" i="4"/>
  <c r="I138" i="4"/>
  <c r="F137" i="4"/>
  <c r="I137" i="4" s="1"/>
  <c r="I133" i="4"/>
  <c r="I132" i="4"/>
  <c r="I131" i="4"/>
  <c r="F130" i="4"/>
  <c r="I130" i="4" s="1"/>
  <c r="I127" i="4"/>
  <c r="I126" i="4"/>
  <c r="F125" i="4"/>
  <c r="I125" i="4" s="1"/>
  <c r="F124" i="4"/>
  <c r="I124" i="4" s="1"/>
  <c r="I117" i="4"/>
  <c r="I115" i="4"/>
  <c r="I112" i="4"/>
  <c r="I111" i="4"/>
  <c r="I110" i="4"/>
  <c r="I109" i="4"/>
  <c r="I108" i="4"/>
  <c r="I105" i="4"/>
  <c r="I104" i="4"/>
  <c r="I103" i="4"/>
  <c r="I102" i="4"/>
  <c r="I101" i="4"/>
  <c r="I100" i="4"/>
  <c r="I99" i="4"/>
  <c r="I98" i="4"/>
  <c r="I96" i="4"/>
  <c r="I95" i="4"/>
  <c r="I94" i="4"/>
  <c r="I93" i="4"/>
  <c r="I92" i="4"/>
  <c r="I91" i="4"/>
  <c r="I90" i="4"/>
  <c r="I89" i="4"/>
  <c r="I88" i="4"/>
  <c r="I86" i="4"/>
  <c r="I85" i="4"/>
  <c r="I84" i="4"/>
  <c r="I83" i="4"/>
  <c r="I82" i="4"/>
  <c r="I81" i="4"/>
  <c r="I80" i="4"/>
  <c r="I79" i="4"/>
  <c r="I78" i="4"/>
  <c r="I74" i="4"/>
  <c r="I73" i="4"/>
  <c r="I70" i="4"/>
  <c r="I67" i="4"/>
  <c r="I64" i="4"/>
  <c r="I61" i="4"/>
  <c r="I60" i="4"/>
  <c r="I59" i="4"/>
  <c r="I56" i="4"/>
  <c r="I55" i="4"/>
  <c r="I54" i="4"/>
  <c r="I53" i="4"/>
  <c r="I52" i="4"/>
  <c r="I51" i="4"/>
  <c r="I50" i="4"/>
  <c r="I49" i="4"/>
  <c r="I48" i="4"/>
  <c r="I44" i="4"/>
  <c r="I41" i="4"/>
  <c r="I38" i="4"/>
  <c r="I37" i="4"/>
  <c r="I36" i="4"/>
  <c r="I35" i="4"/>
  <c r="I32" i="4"/>
  <c r="I31" i="4"/>
  <c r="I30" i="4"/>
  <c r="I29" i="4"/>
  <c r="I28" i="4"/>
  <c r="I27" i="4"/>
  <c r="I26" i="4"/>
  <c r="I25" i="4"/>
  <c r="I24" i="4"/>
  <c r="I23" i="4"/>
  <c r="I12" i="4"/>
  <c r="I11" i="4" s="1"/>
  <c r="I394" i="4" l="1"/>
  <c r="I346" i="4"/>
  <c r="I238" i="4"/>
  <c r="I379" i="4"/>
  <c r="I18" i="4"/>
  <c r="I290" i="4"/>
  <c r="I367" i="4"/>
  <c r="I404" i="4"/>
  <c r="I121" i="4"/>
  <c r="I135" i="4"/>
  <c r="I277" i="4"/>
  <c r="I264" i="4"/>
  <c r="F377" i="4"/>
  <c r="I377" i="4" s="1"/>
  <c r="I261" i="4"/>
  <c r="I262" i="4"/>
  <c r="I269" i="4"/>
  <c r="I276" i="4"/>
  <c r="I263" i="4"/>
  <c r="I164" i="4"/>
  <c r="I338" i="4"/>
  <c r="I369" i="4"/>
  <c r="J165" i="4"/>
  <c r="I416" i="4" l="1"/>
  <c r="I245" i="4"/>
  <c r="I318" i="4" s="1"/>
  <c r="I320" i="4"/>
  <c r="I341" i="4" s="1"/>
  <c r="I169" i="4"/>
  <c r="I418" i="4" l="1"/>
  <c r="I419" i="4" s="1"/>
  <c r="I420" i="4" s="1"/>
  <c r="A13" i="2" l="1"/>
</calcChain>
</file>

<file path=xl/sharedStrings.xml><?xml version="1.0" encoding="utf-8"?>
<sst xmlns="http://schemas.openxmlformats.org/spreadsheetml/2006/main" count="646" uniqueCount="314">
  <si>
    <t>TOTAL - CVPD - Euros TTC</t>
  </si>
  <si>
    <t>TVA 20%</t>
  </si>
  <si>
    <t>TOTAL - CVPD - Euros HT</t>
  </si>
  <si>
    <t>TOTAL PLOMBERIE SANITAIRES</t>
  </si>
  <si>
    <t>cis</t>
  </si>
  <si>
    <t>Raccordement électrique</t>
  </si>
  <si>
    <t>Joints silicone</t>
  </si>
  <si>
    <t>Repérage</t>
  </si>
  <si>
    <t>ens</t>
  </si>
  <si>
    <t>Désinfection et analyses</t>
  </si>
  <si>
    <t>Divers</t>
  </si>
  <si>
    <t>Mise en eau de l'installation sanitaire</t>
  </si>
  <si>
    <t>Essais EU, EV</t>
  </si>
  <si>
    <t>Essais et mise en service</t>
  </si>
  <si>
    <t>ml</t>
  </si>
  <si>
    <t>Evacuation des eaux pluviales</t>
  </si>
  <si>
    <t>compris coudes, colliers de fixations, manchons de dilatation, joints à lèvres caoutchouc, tampons de dégorgement et accessoires</t>
  </si>
  <si>
    <t>Évacuation intérieures EU/EV PVC M1</t>
  </si>
  <si>
    <t>Chutes EU-EV</t>
  </si>
  <si>
    <t>Vidange</t>
  </si>
  <si>
    <t>Evacuation des Eaux Usées/Eaux Vannes</t>
  </si>
  <si>
    <t>u</t>
  </si>
  <si>
    <t>Robinetterie d'arrêt</t>
  </si>
  <si>
    <t>Poubelles murales</t>
  </si>
  <si>
    <t>Vidoir compris robinetterie</t>
  </si>
  <si>
    <t>Accessoires PMR</t>
  </si>
  <si>
    <t>Urinoir cis robinetterie</t>
  </si>
  <si>
    <t>Vasque simple et double compris robinetterie</t>
  </si>
  <si>
    <t>Lave mains compris robinetterie</t>
  </si>
  <si>
    <t>Ensemble WC compris accessoires</t>
  </si>
  <si>
    <t>Equipements sanitaires</t>
  </si>
  <si>
    <t>Vannes d'isolement et robinet d'arrêt</t>
  </si>
  <si>
    <t>Accessoires</t>
  </si>
  <si>
    <t>Calorifuge</t>
  </si>
  <si>
    <t>Vanne d'isolement</t>
  </si>
  <si>
    <t>Isolement et réglage</t>
  </si>
  <si>
    <t>Vidanges, purges et filtres</t>
  </si>
  <si>
    <t>Vanne de vidange à chaque point bas</t>
  </si>
  <si>
    <t>Purgeurs à air automatique à chaque point haut</t>
  </si>
  <si>
    <t>Thermomètres</t>
  </si>
  <si>
    <t>Vanne d'équilibrage automatique et de régulation</t>
  </si>
  <si>
    <t>Vannes d'isolement</t>
  </si>
  <si>
    <t>m²</t>
  </si>
  <si>
    <t>Produit de traitement d'eau</t>
  </si>
  <si>
    <t>Vase d'expansion à vessie compris vannes d'isolement</t>
  </si>
  <si>
    <t>Expansion</t>
  </si>
  <si>
    <t>Adoucisseur compris raccordement hydraulique</t>
  </si>
  <si>
    <t>Adoucisseur</t>
  </si>
  <si>
    <t>5.4</t>
  </si>
  <si>
    <t>Raccordements des appareils sanitaires</t>
  </si>
  <si>
    <t>Tube Cuivre</t>
  </si>
  <si>
    <t>5.3</t>
  </si>
  <si>
    <t>Manchette témoin</t>
  </si>
  <si>
    <t>Bypass</t>
  </si>
  <si>
    <t>Régulateur de pression</t>
  </si>
  <si>
    <t>Manomètre</t>
  </si>
  <si>
    <t>Filtre</t>
  </si>
  <si>
    <t>Disconnecteur</t>
  </si>
  <si>
    <t>Raccord isolant</t>
  </si>
  <si>
    <t xml:space="preserve">Raccordement hydraulique sur canalisation en attente </t>
  </si>
  <si>
    <t>Adduction d'eau potable</t>
  </si>
  <si>
    <t>5.2</t>
  </si>
  <si>
    <t>DESCRIPTION DES OUVRAGES DE PLOMBERIE</t>
  </si>
  <si>
    <t xml:space="preserve">TOTAL VENTILATION </t>
  </si>
  <si>
    <t>Formation utilisateurs</t>
  </si>
  <si>
    <t>Essais</t>
  </si>
  <si>
    <t>GTB - Ventilation &amp; Chauffage</t>
  </si>
  <si>
    <t>GTC (cis raccords alimentations et contacts)</t>
  </si>
  <si>
    <t>Réglage des débits</t>
  </si>
  <si>
    <t>Grille de ventilation</t>
  </si>
  <si>
    <t>Gaine acier galvanisé circulaire DN200, compris suportage</t>
  </si>
  <si>
    <t>Rejet d'air</t>
  </si>
  <si>
    <t>Pièges à sons</t>
  </si>
  <si>
    <t>Bouche d'extraction circulaire</t>
  </si>
  <si>
    <t>Bouches d'extraction</t>
  </si>
  <si>
    <t>organes d'equilibrage</t>
  </si>
  <si>
    <t>kg</t>
  </si>
  <si>
    <t>Gaine rectangulaire galvanisée 8/10ème</t>
  </si>
  <si>
    <t>Gaine acier galvanisé circulaire DN250, compris suportage</t>
  </si>
  <si>
    <t>Gaine acier galvanisé circulaire DN160, compris suportage</t>
  </si>
  <si>
    <t>Gaine acier galvanisé circulaire DN125, compris suportage</t>
  </si>
  <si>
    <t>Réseaux aérauliques d'extraction</t>
  </si>
  <si>
    <t>Extracteur en caisson</t>
  </si>
  <si>
    <t xml:space="preserve">Ventilation Hygiénique Simple Flux </t>
  </si>
  <si>
    <t>4.2</t>
  </si>
  <si>
    <t>Programmation</t>
  </si>
  <si>
    <t>Equipements de régulation</t>
  </si>
  <si>
    <t>Câblage</t>
  </si>
  <si>
    <t>Registre motorisé</t>
  </si>
  <si>
    <t>Sonde CO2</t>
  </si>
  <si>
    <t>Régulation - Modulation du débit</t>
  </si>
  <si>
    <t>Clapets CF</t>
  </si>
  <si>
    <t>Protection incendie</t>
  </si>
  <si>
    <t>Prise d'air neuf et rejet d'air</t>
  </si>
  <si>
    <t>Bouches de soufflage et de reprise</t>
  </si>
  <si>
    <t>Organes d'equilibrage</t>
  </si>
  <si>
    <t>Gaine acier galvanisé perforé circulaire DN560, compris suportage</t>
  </si>
  <si>
    <t>Gaine acier galvanisé perforé circulaire DN355, compris suportage</t>
  </si>
  <si>
    <t>Gaine acier galvanisé circulaire DN355, compris suportage</t>
  </si>
  <si>
    <t>Gaine acier galvanisé perforé circulaire DN315, compris suportage</t>
  </si>
  <si>
    <t>Gaine acier galvanisé perforé circulaire DN250, compris suportage</t>
  </si>
  <si>
    <t>Gaine acier galvanisé  circulaire DN160, compris suportage</t>
  </si>
  <si>
    <t>Gaine acier galvanisé  circulaire DN125, compris suportage</t>
  </si>
  <si>
    <t>Réseaux aérauliques de soufflage et de reprise</t>
  </si>
  <si>
    <t>Régulation</t>
  </si>
  <si>
    <t>Centrale de traitement d'air</t>
  </si>
  <si>
    <t>Ventilation hygiénique Double Flux</t>
  </si>
  <si>
    <t>4.1</t>
  </si>
  <si>
    <t>PM</t>
  </si>
  <si>
    <t>Principe</t>
  </si>
  <si>
    <t>DESCRIPTION DES OUVRAGES DE VENTILATION</t>
  </si>
  <si>
    <t>TOTAL CHAUFFAGE</t>
  </si>
  <si>
    <t>Rapport d'équilibrage</t>
  </si>
  <si>
    <t xml:space="preserve">Réglage </t>
  </si>
  <si>
    <t>3.5</t>
  </si>
  <si>
    <t>Liaisons équipotentielles</t>
  </si>
  <si>
    <t>Liaisons de mise à la terre</t>
  </si>
  <si>
    <t>Robinets d'arrêts</t>
  </si>
  <si>
    <t>Panneaux rayonnants</t>
  </si>
  <si>
    <t>Robinets thermostatiques</t>
  </si>
  <si>
    <t>Radiateur eau chaude</t>
  </si>
  <si>
    <t>Emetteurs de chaleur</t>
  </si>
  <si>
    <t>Purgeurs d'air automatique</t>
  </si>
  <si>
    <t>Vannes d’isolement</t>
  </si>
  <si>
    <t>Vanne de régulation et d'équilibrage automatique</t>
  </si>
  <si>
    <t>Vannes 3 voies</t>
  </si>
  <si>
    <t>Compteur volumétrique EF remplissage</t>
  </si>
  <si>
    <t>Acier noir en aval de l'échangeur, y compris raccords, supports, peinture antirouille</t>
  </si>
  <si>
    <t xml:space="preserve">	Système de production de chauffage</t>
  </si>
  <si>
    <t>Etudes d'éxé, plans de réservations, plans d'éxecution</t>
  </si>
  <si>
    <t>DESCRIPTION DES OUVRAGES DE CHAUFFAGE</t>
  </si>
  <si>
    <t>Prix total  (€ HT)</t>
  </si>
  <si>
    <t>Prix unitaire (€ HT)</t>
  </si>
  <si>
    <t>Unité</t>
  </si>
  <si>
    <t>Désignation</t>
  </si>
  <si>
    <t>Article</t>
  </si>
  <si>
    <t>Construction du bâtiment santé B4 sur le campus universitaire Dijon (21)</t>
  </si>
  <si>
    <t>Estimatif</t>
  </si>
  <si>
    <t>calorifuge</t>
  </si>
  <si>
    <t>Bouteille casse-pression</t>
  </si>
  <si>
    <t>Robinet de puisage cis clapet anti-retour</t>
  </si>
  <si>
    <t>Désembouage</t>
  </si>
  <si>
    <t>Filtre désemboueur magnétique</t>
  </si>
  <si>
    <t>Tuyauterie acier galva</t>
  </si>
  <si>
    <t>Raccordement sur existant</t>
  </si>
  <si>
    <t>Départ circuit radiateurs</t>
  </si>
  <si>
    <t>Acier noir</t>
  </si>
  <si>
    <t>Départ circuit panneaux rayonnants</t>
  </si>
  <si>
    <t>Pompe double de circulation : batterie chaude CTA Cp accessoires</t>
  </si>
  <si>
    <t>Pompe double de circulation Cp accessoires</t>
  </si>
  <si>
    <t>Départ circuit température constante</t>
  </si>
  <si>
    <t>Sous-station</t>
  </si>
  <si>
    <t>soupapes de sureté</t>
  </si>
  <si>
    <t>sécurité manque d'eau P77</t>
  </si>
  <si>
    <t>raccordement électrique</t>
  </si>
  <si>
    <t>raccordement à l'égout</t>
  </si>
  <si>
    <t>Accessoires sur réseaux hydrauliques</t>
  </si>
  <si>
    <t>vannes d'isolement</t>
  </si>
  <si>
    <t>thermomètres</t>
  </si>
  <si>
    <t>manchons anti-vibratiles</t>
  </si>
  <si>
    <t xml:space="preserve">filtre </t>
  </si>
  <si>
    <t>Prise de pression différentielle avec mano 0-6b, 2 vannes</t>
  </si>
  <si>
    <t>vanne d équilibrage</t>
  </si>
  <si>
    <t>Dispositif de sécurité</t>
  </si>
  <si>
    <t>Canalisations et supportage</t>
  </si>
  <si>
    <t>Calorifugeage</t>
  </si>
  <si>
    <t xml:space="preserve">Pompe double de circulation </t>
  </si>
  <si>
    <t>Pot d'induction 25 litres</t>
  </si>
  <si>
    <t>Comptage d'énergie</t>
  </si>
  <si>
    <t>compteur de calories</t>
  </si>
  <si>
    <t>doigt de gant supplémentaire</t>
  </si>
  <si>
    <t>filtre à tamis</t>
  </si>
  <si>
    <t>sonde à plongeur + doigt de gant</t>
  </si>
  <si>
    <t xml:space="preserve"> produit de traitement d'eau</t>
  </si>
  <si>
    <t xml:space="preserve">Circuits secondaires </t>
  </si>
  <si>
    <t>Intégrateur</t>
  </si>
  <si>
    <t>Adoucisseur d'eau</t>
  </si>
  <si>
    <t>Station d'adoucissement suivant CCTP</t>
  </si>
  <si>
    <t>Bac à sel</t>
  </si>
  <si>
    <t>Charge de sel et mise en service</t>
  </si>
  <si>
    <t>Remplissage en eau des installations de chauffage</t>
  </si>
  <si>
    <t>Armoire électrique</t>
  </si>
  <si>
    <t>Maître d'ouvrage :</t>
  </si>
  <si>
    <t>UNIVERSITE DE BOURGOGNE
Esplanade Erasme
21000 Dijon</t>
  </si>
  <si>
    <t>CONSTRUCTION DU BATIMENT SANTE B4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</si>
  <si>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</si>
  <si>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BET pluridisciplinaire T.C.E</t>
  </si>
  <si>
    <t>Economiste de la construction</t>
  </si>
  <si>
    <t>Bureau d'étdues acoustique</t>
  </si>
  <si>
    <t>Ordonnancement, Pilotage et Coordination</t>
  </si>
  <si>
    <t>SODEBA GINKO</t>
  </si>
  <si>
    <t>ALPHA PROCESS</t>
  </si>
  <si>
    <t>VENATHEC</t>
  </si>
  <si>
    <t>KOBATEX</t>
  </si>
  <si>
    <t>2 Av. Léopold Bertot, 51000 Châlons-en-Champagne</t>
  </si>
  <si>
    <t>3 A rue du 22 Novembre 67000 STRASBOURG</t>
  </si>
  <si>
    <t>5 Rue René Flory 68500 BERGHOLTZ</t>
  </si>
  <si>
    <t>4 Rue Jeanne Barret 21000 DIJON</t>
  </si>
  <si>
    <t>Tel : 06 95 21 86 68</t>
  </si>
  <si>
    <t>Tel : 03 89 33 72 65</t>
  </si>
  <si>
    <t>Tel : 03 89 82 53 50</t>
  </si>
  <si>
    <t>Tel : 03 80 53 19 54</t>
  </si>
  <si>
    <t>chloe.croizer@sodeba-ginko.com</t>
  </si>
  <si>
    <t>s.claude@
architectes-aea.com</t>
  </si>
  <si>
    <t>y.simon@venathec.com</t>
  </si>
  <si>
    <t>geoffroy@kobatex.com</t>
  </si>
  <si>
    <t xml:space="preserve">D P G F </t>
  </si>
  <si>
    <t>PHASE</t>
  </si>
  <si>
    <t>DATE</t>
  </si>
  <si>
    <t>DOCUMENT</t>
  </si>
  <si>
    <t xml:space="preserve">Indice </t>
  </si>
  <si>
    <t>Emetteur</t>
  </si>
  <si>
    <t>2024-058</t>
  </si>
  <si>
    <t>DCE</t>
  </si>
  <si>
    <t>CCTP</t>
  </si>
  <si>
    <t>SOD</t>
  </si>
  <si>
    <t>LOT 01 – CURAGE – DEMOLITIONS NON STRUCTURELLES </t>
  </si>
  <si>
    <t>LOT 04 –ETANCHEITE – ZINGUERIE </t>
  </si>
  <si>
    <t>LOT 05 – ISOLATION THERMIQUE PAR L’EXTERIEUR - BARDAGE METALLIQUE </t>
  </si>
  <si>
    <t>LOT 06 – MENUISERIE EXTERIEURE ALUMINIUM – OCCULTATION </t>
  </si>
  <si>
    <t>LOT 07 – PIERRE DE TAILLE </t>
  </si>
  <si>
    <t>LOT 08 – ECHAFAUDAGE </t>
  </si>
  <si>
    <t>LOT 09 - SERRURERIE </t>
  </si>
  <si>
    <t>LOT 10 - PLATRERIE – CLOISONS - FAUX PLAFONDS  </t>
  </si>
  <si>
    <r>
      <t>LOT 11 - MENUISERIE INTERIEURE BOIS – CLOISONS MOBILES</t>
    </r>
    <r>
      <rPr>
        <b/>
        <sz val="10"/>
        <color rgb="FF0070C0"/>
        <rFont val="Times New Roman"/>
        <family val="1"/>
      </rPr>
      <t> </t>
    </r>
  </si>
  <si>
    <t>LOT 12 - PAILLASSES </t>
  </si>
  <si>
    <t>LOT 13 – FAUX PLANCHER TECHNIQUE </t>
  </si>
  <si>
    <t>LOT 14 - REVETEMENTS DE SOLS SOUPLES </t>
  </si>
  <si>
    <t>LOT 15 - CARRELAGE – FAIENCE </t>
  </si>
  <si>
    <t>LOT 16 - PEINTURE ET REVETEMENTS MURAUX </t>
  </si>
  <si>
    <t>LOT 19 – ASCENSEURS</t>
  </si>
  <si>
    <t>LOT 20 - AMENAGEMENTS EXTERIEURS - RESEAUX DIVERS </t>
  </si>
  <si>
    <t>LOT 18 - CHAUFFAGE VENTILATION PLOMBERIE</t>
  </si>
  <si>
    <t>Canalisations électriques suivant CCTP</t>
  </si>
  <si>
    <t>Canalisations électriques</t>
  </si>
  <si>
    <t>Réseaux de distribution de chauffage</t>
  </si>
  <si>
    <t>Panneaux rayonnants plafonniers</t>
  </si>
  <si>
    <t>Sonde boule noire</t>
  </si>
  <si>
    <t>coude de reglage</t>
  </si>
  <si>
    <t>purgeur</t>
  </si>
  <si>
    <t>Tuyauterie  tarif 1  DN 32 à 50</t>
  </si>
  <si>
    <t>Tuyauterie  tarif 1  DN 15 à 25</t>
  </si>
  <si>
    <t>Tuyauterie  tarif 10  DN 65 à 80</t>
  </si>
  <si>
    <t>Mise en service</t>
  </si>
  <si>
    <t xml:space="preserve">Vidanges, purges </t>
  </si>
  <si>
    <t>RAFRAICHISSEMENT</t>
  </si>
  <si>
    <t>Unité intérieure suivant CCTP</t>
  </si>
  <si>
    <t>Unité extérieure suivant CCTP</t>
  </si>
  <si>
    <t>liaisons frigorifiques</t>
  </si>
  <si>
    <t>condensats</t>
  </si>
  <si>
    <t>mise en service</t>
  </si>
  <si>
    <t>raccordements électriques et thermostat</t>
  </si>
  <si>
    <t>Rafraichissement des locaux info</t>
  </si>
  <si>
    <t>TOTAL RAFRAICHISSEMENT</t>
  </si>
  <si>
    <t>Caisson d'extraction</t>
  </si>
  <si>
    <t>Gaine rectangulaire galvanisée 10/10ème</t>
  </si>
  <si>
    <t>Gaine acier galvanisé rectangulaire , compris suportage</t>
  </si>
  <si>
    <t>Distributions EF</t>
  </si>
  <si>
    <t>Vannes en attente pour paillasse</t>
  </si>
  <si>
    <t>Évacuation intérieures fonte</t>
  </si>
  <si>
    <t>EP intérieures</t>
  </si>
  <si>
    <t>PVC Ø 125</t>
  </si>
  <si>
    <t>Essais d'étanchéité des circuits eau froide</t>
  </si>
  <si>
    <t>DESENFUMAGE</t>
  </si>
  <si>
    <t>Volet de désenfumage</t>
  </si>
  <si>
    <t>Marque : Aldès ou équivalent</t>
  </si>
  <si>
    <t xml:space="preserve">Volet d' introduction d'air neuf </t>
  </si>
  <si>
    <t xml:space="preserve">Type : Vantone 2h/2v </t>
  </si>
  <si>
    <t>en façade 1,25 m²</t>
  </si>
  <si>
    <t>en façade 0,8 m²</t>
  </si>
  <si>
    <t>Volet de désenfumage amenée d'air directe</t>
  </si>
  <si>
    <t>raccordement électrique sur attente</t>
  </si>
  <si>
    <t>TOTAL DESENFUMAGE</t>
  </si>
  <si>
    <t>Fluides spéciaux / air comprimé</t>
  </si>
  <si>
    <t>Installation des compresseurs existants</t>
  </si>
  <si>
    <t>Manutention</t>
  </si>
  <si>
    <t>Ø</t>
  </si>
  <si>
    <t>Mise en service avec assistance du fabricant</t>
  </si>
  <si>
    <t>Supports métalliques</t>
  </si>
  <si>
    <t>Gaine acier galvanisé circulaire , compris suportage</t>
  </si>
  <si>
    <t>Essais de circulation eau froide</t>
  </si>
  <si>
    <t>CTA double flux équipée à récupérateur d'énergie type échangeur rotatif suivant CCTP pour R+1 et R+2</t>
  </si>
  <si>
    <t>manutention</t>
  </si>
  <si>
    <t>CTA double flux équipée à récupérateur d'énergie type échangeur rotatif caisson de mélange suivant CCTP pour salles d'examen</t>
  </si>
  <si>
    <t>Batterie eau glacée aditionnelle</t>
  </si>
  <si>
    <t>Bouches  pour le soufflage ou reprise</t>
  </si>
  <si>
    <t>Canalisations pour alimentation des sièges médicaux et paillasses</t>
  </si>
  <si>
    <t>Evacuation des Eaux Usées des fauteuils</t>
  </si>
  <si>
    <t>Alimentation EF des fauteuils</t>
  </si>
  <si>
    <t>Chauffe eau</t>
  </si>
  <si>
    <t>attente DN15 et raccord staubli sur chaque fauteuil</t>
  </si>
  <si>
    <t>Dépose</t>
  </si>
  <si>
    <t>Consignation des réseaux</t>
  </si>
  <si>
    <t>Dépose et évacuation des 2 échangeurs, des canalisations et calorifuge, des pompes, de l’armoire électrique en sous-station</t>
  </si>
  <si>
    <t>gaine de rejet</t>
  </si>
  <si>
    <t>Echangeur de disconnexion en sous-station sur le réseau chauffage</t>
  </si>
  <si>
    <t>Armoire électrique et régulation en sous-station</t>
  </si>
  <si>
    <t>Réseaux radiateurs/panneaux rayonnants</t>
  </si>
  <si>
    <t>Réseaux température constante CTA</t>
  </si>
  <si>
    <t xml:space="preserve">Vanne de régulation et d'équilibrage </t>
  </si>
  <si>
    <t>Vidanges, purges</t>
  </si>
  <si>
    <t>Rafraichissement des salles d'examen</t>
  </si>
  <si>
    <t>Réseaux eau glacée CTA</t>
  </si>
  <si>
    <t>Echangeur de disconnexion en sous-station sur le réseau eau glacée</t>
  </si>
  <si>
    <t>jacquette calorifugée</t>
  </si>
  <si>
    <t>Remplissage en eau des installations d'eau glacée</t>
  </si>
  <si>
    <t>Panoplie circuit eau glacée</t>
  </si>
  <si>
    <t>Accessoires sur  les batteries à eau chaude y compris vannes d'isolement, vanne 3 voies, thermomètres</t>
  </si>
  <si>
    <t>Accessoires sur  les batteries à eau glacée y compris vannes d'isolement, vanne 3 voies, thermomètres</t>
  </si>
  <si>
    <t>Air comprimé</t>
  </si>
  <si>
    <t>GTC</t>
  </si>
  <si>
    <t>PHASE DCE
CHAUFFAGE - VENTILATION - PLOMBERIE SANITAIRE</t>
  </si>
  <si>
    <t>Qté MOE</t>
  </si>
  <si>
    <t>Qté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</si>
</sst>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i/>
      <sz val="11"/>
      <color rgb="FFFF0000"/>
      <name val="Calibri"/>
      <family val="2"/>
      <scheme val="minor"/>
    </font>
    <font>
      <i/>
      <u/>
      <sz val="11"/>
      <name val="Calibri"/>
      <family val="2"/>
      <scheme val="minor"/>
    </font>
    <font>
      <i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u/>
      <sz val="12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7"/>
      <name val="Arial"/>
      <family val="2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u/>
      <sz val="7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b/>
      <sz val="10"/>
      <color rgb="FF0070C0"/>
      <name val="Times New Roman"/>
      <family val="1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5" fillId="0" borderId="0"/>
    <xf numFmtId="0" fontId="15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05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2" fillId="0" borderId="4" xfId="0" applyFont="1" applyBorder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164" fontId="3" fillId="4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right"/>
    </xf>
    <xf numFmtId="0" fontId="2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9" xfId="0" applyFont="1" applyBorder="1"/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3" xfId="0" applyFont="1" applyBorder="1"/>
    <xf numFmtId="0" fontId="2" fillId="0" borderId="0" xfId="0" applyFont="1" applyAlignment="1">
      <alignment horizont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9" xfId="0" applyFont="1" applyBorder="1"/>
    <xf numFmtId="164" fontId="3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164" fontId="3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16" xfId="0" applyFont="1" applyBorder="1" applyAlignment="1">
      <alignment horizontal="right" wrapText="1"/>
    </xf>
    <xf numFmtId="0" fontId="4" fillId="0" borderId="16" xfId="0" applyFont="1" applyBorder="1" applyAlignment="1">
      <alignment horizontal="left"/>
    </xf>
    <xf numFmtId="164" fontId="2" fillId="0" borderId="2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1" fillId="0" borderId="0" xfId="0" applyFont="1"/>
    <xf numFmtId="0" fontId="1" fillId="3" borderId="0" xfId="0" applyFont="1" applyFill="1"/>
    <xf numFmtId="164" fontId="7" fillId="0" borderId="1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/>
    </xf>
    <xf numFmtId="0" fontId="9" fillId="0" borderId="9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5" borderId="0" xfId="0" applyFont="1" applyFill="1"/>
    <xf numFmtId="0" fontId="3" fillId="5" borderId="0" xfId="0" applyFont="1" applyFill="1" applyAlignment="1">
      <alignment horizontal="left"/>
    </xf>
    <xf numFmtId="0" fontId="3" fillId="5" borderId="9" xfId="0" applyFont="1" applyFill="1" applyBorder="1"/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" fillId="0" borderId="10" xfId="0" applyFont="1" applyBorder="1"/>
    <xf numFmtId="0" fontId="7" fillId="0" borderId="9" xfId="0" applyFont="1" applyBorder="1"/>
    <xf numFmtId="0" fontId="2" fillId="0" borderId="10" xfId="0" applyFont="1" applyBorder="1"/>
    <xf numFmtId="0" fontId="3" fillId="0" borderId="0" xfId="0" applyFont="1" applyAlignment="1">
      <alignment horizontal="center"/>
    </xf>
    <xf numFmtId="0" fontId="11" fillId="0" borderId="16" xfId="0" applyFont="1" applyBorder="1" applyAlignment="1">
      <alignment horizontal="left"/>
    </xf>
    <xf numFmtId="0" fontId="2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5" borderId="0" xfId="0" applyFont="1" applyFill="1"/>
    <xf numFmtId="0" fontId="3" fillId="5" borderId="9" xfId="0" quotePrefix="1" applyFont="1" applyFill="1" applyBorder="1"/>
    <xf numFmtId="0" fontId="2" fillId="3" borderId="25" xfId="0" applyFont="1" applyFill="1" applyBorder="1" applyAlignment="1">
      <alignment horizontal="center" vertical="center"/>
    </xf>
    <xf numFmtId="0" fontId="2" fillId="6" borderId="10" xfId="0" applyFont="1" applyFill="1" applyBorder="1"/>
    <xf numFmtId="0" fontId="2" fillId="6" borderId="0" xfId="0" applyFont="1" applyFill="1"/>
    <xf numFmtId="0" fontId="2" fillId="6" borderId="9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left" wrapText="1"/>
    </xf>
    <xf numFmtId="0" fontId="2" fillId="0" borderId="18" xfId="0" applyFont="1" applyBorder="1" applyAlignment="1">
      <alignment horizontal="center" vertical="center"/>
    </xf>
    <xf numFmtId="0" fontId="0" fillId="3" borderId="0" xfId="0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2" fillId="6" borderId="11" xfId="0" applyNumberFormat="1" applyFont="1" applyFill="1" applyBorder="1" applyAlignment="1">
      <alignment horizontal="center" vertical="center"/>
    </xf>
    <xf numFmtId="164" fontId="2" fillId="6" borderId="16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/>
    <xf numFmtId="0" fontId="3" fillId="0" borderId="0" xfId="0" applyFont="1"/>
    <xf numFmtId="0" fontId="2" fillId="6" borderId="17" xfId="0" applyFont="1" applyFill="1" applyBorder="1" applyAlignment="1">
      <alignment horizontal="center" vertical="center"/>
    </xf>
    <xf numFmtId="164" fontId="3" fillId="6" borderId="19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12" fillId="5" borderId="11" xfId="0" applyFont="1" applyFill="1" applyBorder="1" applyAlignment="1">
      <alignment horizontal="center"/>
    </xf>
    <xf numFmtId="0" fontId="12" fillId="5" borderId="16" xfId="0" applyFont="1" applyFill="1" applyBorder="1" applyAlignment="1">
      <alignment horizontal="center"/>
    </xf>
    <xf numFmtId="0" fontId="12" fillId="5" borderId="16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right" wrapText="1"/>
    </xf>
    <xf numFmtId="0" fontId="2" fillId="0" borderId="17" xfId="0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13" fillId="0" borderId="16" xfId="0" applyFont="1" applyBorder="1" applyAlignment="1">
      <alignment horizontal="left"/>
    </xf>
    <xf numFmtId="2" fontId="4" fillId="0" borderId="16" xfId="0" applyNumberFormat="1" applyFont="1" applyBorder="1" applyAlignment="1">
      <alignment horizontal="left" indent="2"/>
    </xf>
    <xf numFmtId="0" fontId="14" fillId="0" borderId="16" xfId="0" applyFont="1" applyBorder="1" applyAlignment="1">
      <alignment horizontal="left"/>
    </xf>
    <xf numFmtId="0" fontId="16" fillId="7" borderId="0" xfId="1" applyFont="1" applyFill="1" applyAlignment="1">
      <alignment vertical="center"/>
    </xf>
    <xf numFmtId="0" fontId="15" fillId="0" borderId="0" xfId="1"/>
    <xf numFmtId="0" fontId="17" fillId="0" borderId="0" xfId="1" applyFont="1"/>
    <xf numFmtId="0" fontId="17" fillId="0" borderId="0" xfId="1" applyFont="1" applyAlignment="1">
      <alignment horizontal="center" wrapText="1"/>
    </xf>
    <xf numFmtId="0" fontId="17" fillId="0" borderId="0" xfId="1" applyFont="1" applyAlignment="1">
      <alignment horizontal="center"/>
    </xf>
    <xf numFmtId="0" fontId="22" fillId="0" borderId="0" xfId="2" applyFont="1" applyAlignment="1">
      <alignment vertical="top"/>
    </xf>
    <xf numFmtId="0" fontId="17" fillId="0" borderId="18" xfId="1" applyFont="1" applyBorder="1"/>
    <xf numFmtId="0" fontId="21" fillId="7" borderId="15" xfId="1" applyFont="1" applyFill="1" applyBorder="1" applyAlignment="1">
      <alignment vertical="center" wrapText="1"/>
    </xf>
    <xf numFmtId="0" fontId="21" fillId="0" borderId="32" xfId="2" applyFont="1" applyBorder="1" applyAlignment="1">
      <alignment horizontal="center" vertical="top" wrapText="1"/>
    </xf>
    <xf numFmtId="0" fontId="15" fillId="0" borderId="0" xfId="1" applyAlignment="1">
      <alignment vertical="center"/>
    </xf>
    <xf numFmtId="0" fontId="17" fillId="0" borderId="0" xfId="1" applyFont="1" applyAlignment="1">
      <alignment vertical="center"/>
    </xf>
    <xf numFmtId="0" fontId="26" fillId="0" borderId="7" xfId="2" applyFont="1" applyBorder="1" applyAlignment="1">
      <alignment horizontal="center" vertical="top" wrapText="1"/>
    </xf>
    <xf numFmtId="0" fontId="26" fillId="0" borderId="7" xfId="2" applyFont="1" applyBorder="1" applyAlignment="1">
      <alignment horizontal="center" vertical="top"/>
    </xf>
    <xf numFmtId="0" fontId="15" fillId="0" borderId="0" xfId="1" applyAlignment="1">
      <alignment horizontal="center" vertical="top"/>
    </xf>
    <xf numFmtId="0" fontId="17" fillId="0" borderId="0" xfId="1" applyFont="1" applyAlignment="1">
      <alignment horizontal="center" vertical="top"/>
    </xf>
    <xf numFmtId="0" fontId="18" fillId="0" borderId="7" xfId="2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wrapText="1"/>
    </xf>
    <xf numFmtId="0" fontId="18" fillId="0" borderId="7" xfId="1" applyFont="1" applyBorder="1" applyAlignment="1">
      <alignment horizontal="center" wrapText="1"/>
    </xf>
    <xf numFmtId="0" fontId="21" fillId="0" borderId="7" xfId="2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8" fillId="0" borderId="33" xfId="3" applyFont="1" applyBorder="1" applyAlignment="1" applyProtection="1">
      <alignment horizontal="center" wrapText="1"/>
    </xf>
    <xf numFmtId="0" fontId="29" fillId="0" borderId="33" xfId="3" applyFont="1" applyBorder="1" applyAlignment="1" applyProtection="1">
      <alignment horizontal="center" wrapText="1"/>
    </xf>
    <xf numFmtId="0" fontId="21" fillId="0" borderId="16" xfId="1" applyFont="1" applyBorder="1" applyAlignment="1">
      <alignment horizontal="center" vertical="center"/>
    </xf>
    <xf numFmtId="0" fontId="21" fillId="0" borderId="18" xfId="1" applyFont="1" applyBorder="1" applyAlignment="1">
      <alignment horizontal="center" vertical="center"/>
    </xf>
    <xf numFmtId="0" fontId="21" fillId="0" borderId="0" xfId="1" applyFont="1"/>
    <xf numFmtId="0" fontId="33" fillId="0" borderId="0" xfId="1" applyFont="1"/>
    <xf numFmtId="0" fontId="34" fillId="0" borderId="16" xfId="1" applyFont="1" applyBorder="1" applyAlignment="1">
      <alignment horizontal="center" vertical="center"/>
    </xf>
    <xf numFmtId="14" fontId="34" fillId="0" borderId="16" xfId="1" applyNumberFormat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/>
    </xf>
    <xf numFmtId="1" fontId="16" fillId="0" borderId="16" xfId="1" applyNumberFormat="1" applyFont="1" applyBorder="1" applyAlignment="1">
      <alignment horizontal="center" vertical="center"/>
    </xf>
    <xf numFmtId="1" fontId="34" fillId="0" borderId="16" xfId="1" applyNumberFormat="1" applyFont="1" applyBorder="1" applyAlignment="1">
      <alignment horizontal="center" vertical="center"/>
    </xf>
    <xf numFmtId="0" fontId="15" fillId="0" borderId="0" xfId="1" applyAlignment="1">
      <alignment horizontal="center"/>
    </xf>
    <xf numFmtId="0" fontId="35" fillId="0" borderId="0" xfId="0" applyFont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0" fontId="2" fillId="0" borderId="15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37" fillId="0" borderId="16" xfId="0" applyFont="1" applyBorder="1" applyAlignment="1">
      <alignment horizontal="left"/>
    </xf>
    <xf numFmtId="0" fontId="30" fillId="0" borderId="18" xfId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center" vertical="center" wrapText="1"/>
    </xf>
    <xf numFmtId="0" fontId="31" fillId="7" borderId="18" xfId="1" applyFont="1" applyFill="1" applyBorder="1" applyAlignment="1">
      <alignment horizontal="center" vertical="center" wrapText="1"/>
    </xf>
    <xf numFmtId="0" fontId="31" fillId="7" borderId="15" xfId="1" applyFont="1" applyFill="1" applyBorder="1" applyAlignment="1">
      <alignment horizontal="center" vertical="center" wrapText="1"/>
    </xf>
    <xf numFmtId="0" fontId="31" fillId="7" borderId="12" xfId="1" applyFont="1" applyFill="1" applyBorder="1" applyAlignment="1">
      <alignment horizontal="center" vertical="center" wrapText="1"/>
    </xf>
    <xf numFmtId="0" fontId="32" fillId="0" borderId="34" xfId="1" applyFont="1" applyBorder="1" applyAlignment="1">
      <alignment horizontal="center" vertical="center" wrapText="1"/>
    </xf>
    <xf numFmtId="0" fontId="32" fillId="0" borderId="35" xfId="1" applyFont="1" applyBorder="1" applyAlignment="1">
      <alignment horizontal="center" vertical="center" wrapText="1"/>
    </xf>
    <xf numFmtId="0" fontId="16" fillId="7" borderId="0" xfId="1" applyFont="1" applyFill="1" applyAlignment="1">
      <alignment horizontal="center" vertical="center"/>
    </xf>
    <xf numFmtId="0" fontId="15" fillId="7" borderId="0" xfId="1" applyFill="1" applyAlignment="1">
      <alignment wrapText="1"/>
    </xf>
    <xf numFmtId="0" fontId="18" fillId="7" borderId="0" xfId="1" applyFont="1" applyFill="1" applyAlignment="1">
      <alignment horizontal="left" wrapText="1"/>
    </xf>
    <xf numFmtId="0" fontId="19" fillId="0" borderId="21" xfId="2" applyFont="1" applyBorder="1" applyAlignment="1">
      <alignment horizontal="center" vertical="center" wrapText="1"/>
    </xf>
    <xf numFmtId="0" fontId="20" fillId="0" borderId="20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0" fillId="0" borderId="30" xfId="2" applyFont="1" applyBorder="1" applyAlignment="1">
      <alignment horizontal="center" vertical="center" wrapText="1"/>
    </xf>
    <xf numFmtId="0" fontId="21" fillId="7" borderId="31" xfId="1" applyFont="1" applyFill="1" applyBorder="1" applyAlignment="1">
      <alignment horizontal="center" wrapText="1"/>
    </xf>
    <xf numFmtId="0" fontId="21" fillId="7" borderId="15" xfId="1" applyFont="1" applyFill="1" applyBorder="1" applyAlignment="1">
      <alignment horizontal="left" vertical="top" wrapText="1"/>
    </xf>
    <xf numFmtId="0" fontId="21" fillId="7" borderId="12" xfId="1" applyFont="1" applyFill="1" applyBorder="1" applyAlignment="1">
      <alignment horizontal="left" vertical="top" wrapText="1"/>
    </xf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/>
    <xf numFmtId="0" fontId="3" fillId="5" borderId="10" xfId="0" applyFont="1" applyFill="1" applyBorder="1"/>
    <xf numFmtId="0" fontId="3" fillId="5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/>
    </xf>
    <xf numFmtId="0" fontId="2" fillId="5" borderId="27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6" borderId="23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</cellXfs>
  <cellStyles count="4">
    <cellStyle name="Lien hypertexte 2" xfId="3" xr:uid="{EC015B70-B617-49A3-B2E4-F48F0A8E7C0B}"/>
    <cellStyle name="Normal" xfId="0" builtinId="0"/>
    <cellStyle name="Normal 13" xfId="2" xr:uid="{1656DBF2-30E6-41E1-AF64-5B2CBB8F7F6E}"/>
    <cellStyle name="Normal_2004-394 BASE CONTROLE-DES-OFFRES" xfId="1" xr:uid="{DB129B05-E583-4CFF-9E9F-D956593E87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398225</xdr:colOff>
      <xdr:row>6</xdr:row>
      <xdr:rowOff>897180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D09E9C1-C2B8-4DEC-84C0-28385944A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92789" y="5662405"/>
          <a:ext cx="1568576" cy="839285"/>
        </a:xfrm>
        <a:prstGeom prst="rect">
          <a:avLst/>
        </a:prstGeom>
      </xdr:spPr>
    </xdr:pic>
    <xdr:clientData/>
  </xdr:twoCellAnchor>
  <xdr:twoCellAnchor>
    <xdr:from>
      <xdr:col>4</xdr:col>
      <xdr:colOff>440004</xdr:colOff>
      <xdr:row>0</xdr:row>
      <xdr:rowOff>82825</xdr:rowOff>
    </xdr:from>
    <xdr:to>
      <xdr:col>5</xdr:col>
      <xdr:colOff>960782</xdr:colOff>
      <xdr:row>2</xdr:row>
      <xdr:rowOff>353389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0B28CE2-72F7-4D40-B0B7-95784BCE9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951044" y="82825"/>
          <a:ext cx="1648538" cy="1093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428923</xdr:rowOff>
    </xdr:from>
    <xdr:to>
      <xdr:col>6</xdr:col>
      <xdr:colOff>1241</xdr:colOff>
      <xdr:row>5</xdr:row>
      <xdr:rowOff>3506604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109C793-2EDA-434C-932B-383727808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029123"/>
          <a:ext cx="6723820" cy="35520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05D1F-CBFC-4244-8501-F6E4A99C1A08}">
  <sheetPr>
    <pageSetUpPr fitToPage="1"/>
  </sheetPr>
  <dimension ref="A1:N38"/>
  <sheetViews>
    <sheetView showGridLines="0" tabSelected="1" view="pageBreakPreview" topLeftCell="A10" zoomScale="115" zoomScaleNormal="130" zoomScaleSheetLayoutView="115" workbookViewId="0">
      <selection activeCell="D339" sqref="D339"/>
    </sheetView>
  </sheetViews>
  <sheetFormatPr baseColWidth="10" defaultColWidth="11.42578125" defaultRowHeight="12.75"/>
  <cols>
    <col min="1" max="6" width="16.42578125" style="105" customWidth="1"/>
    <col min="7" max="8" width="11.42578125" style="105"/>
    <col min="9" max="9" width="67" style="105" customWidth="1"/>
    <col min="10" max="16384" width="11.42578125" style="105"/>
  </cols>
  <sheetData>
    <row r="1" spans="1:14" ht="21.75" customHeight="1">
      <c r="A1" s="103" t="s">
        <v>182</v>
      </c>
      <c r="B1" s="103"/>
      <c r="C1" s="159"/>
      <c r="D1" s="159"/>
      <c r="E1" s="103"/>
      <c r="F1" s="103"/>
      <c r="G1" s="104"/>
    </row>
    <row r="2" spans="1:14" ht="43.5" customHeight="1">
      <c r="A2" s="160" t="s">
        <v>183</v>
      </c>
      <c r="B2" s="160"/>
      <c r="C2" s="160"/>
      <c r="D2" s="160"/>
      <c r="E2"/>
      <c r="F2" s="103"/>
      <c r="G2"/>
      <c r="I2"/>
    </row>
    <row r="3" spans="1:14" ht="29.85" customHeight="1" thickBot="1">
      <c r="A3" s="161"/>
      <c r="B3" s="161"/>
      <c r="C3" s="106"/>
      <c r="D3" s="107"/>
      <c r="F3" s="103"/>
      <c r="G3" s="104"/>
      <c r="I3"/>
    </row>
    <row r="4" spans="1:14" ht="32.25" customHeight="1">
      <c r="A4" s="162" t="s">
        <v>184</v>
      </c>
      <c r="B4" s="163"/>
      <c r="C4" s="163"/>
      <c r="D4" s="163"/>
      <c r="E4" s="163"/>
      <c r="F4" s="164"/>
      <c r="G4" s="104"/>
      <c r="H4" s="104"/>
    </row>
    <row r="5" spans="1:14" ht="37.5" customHeight="1" thickBot="1">
      <c r="A5" s="165"/>
      <c r="B5" s="166"/>
      <c r="C5" s="166"/>
      <c r="D5" s="166"/>
      <c r="E5" s="166"/>
      <c r="F5" s="167"/>
      <c r="G5" s="104"/>
      <c r="H5" s="104"/>
    </row>
    <row r="6" spans="1:14" ht="278.25" customHeight="1">
      <c r="A6" s="168"/>
      <c r="B6" s="168"/>
      <c r="C6" s="168"/>
      <c r="D6" s="168"/>
      <c r="E6" s="168"/>
      <c r="F6" s="168"/>
      <c r="G6" s="104"/>
      <c r="H6" s="104"/>
      <c r="I6"/>
      <c r="J6"/>
      <c r="M6" s="108"/>
      <c r="N6" s="108"/>
    </row>
    <row r="7" spans="1:14" ht="82.5" customHeight="1">
      <c r="A7" s="109"/>
      <c r="B7" s="110"/>
      <c r="C7" s="110"/>
      <c r="D7" s="169" t="s">
        <v>185</v>
      </c>
      <c r="E7" s="169"/>
      <c r="F7" s="170"/>
      <c r="G7" s="104"/>
      <c r="H7" s="104"/>
      <c r="M7" s="108"/>
      <c r="N7" s="108"/>
    </row>
    <row r="8" spans="1:14" s="113" customFormat="1" ht="33.75">
      <c r="A8" s="111" t="s">
        <v>186</v>
      </c>
      <c r="B8" s="111" t="s">
        <v>187</v>
      </c>
      <c r="C8" s="111" t="s">
        <v>188</v>
      </c>
      <c r="D8" s="111" t="s">
        <v>189</v>
      </c>
      <c r="E8" s="111"/>
      <c r="F8" s="111"/>
      <c r="G8" s="112"/>
      <c r="H8" s="112"/>
    </row>
    <row r="9" spans="1:14" s="117" customFormat="1">
      <c r="A9" s="114" t="s">
        <v>190</v>
      </c>
      <c r="B9" s="115" t="s">
        <v>191</v>
      </c>
      <c r="C9" s="114" t="s">
        <v>192</v>
      </c>
      <c r="D9" s="115" t="s">
        <v>193</v>
      </c>
      <c r="E9" s="114"/>
      <c r="F9" s="114"/>
      <c r="G9" s="116"/>
      <c r="H9" s="116"/>
    </row>
    <row r="10" spans="1:14" s="113" customFormat="1" ht="27">
      <c r="A10" s="118" t="s">
        <v>194</v>
      </c>
      <c r="B10" s="119" t="s">
        <v>195</v>
      </c>
      <c r="C10" s="120" t="s">
        <v>196</v>
      </c>
      <c r="D10" s="119" t="s">
        <v>197</v>
      </c>
      <c r="E10" s="121"/>
      <c r="F10" s="121"/>
      <c r="G10" s="112"/>
      <c r="H10" s="112"/>
    </row>
    <row r="11" spans="1:14">
      <c r="A11" s="122" t="s">
        <v>198</v>
      </c>
      <c r="B11" s="123" t="s">
        <v>199</v>
      </c>
      <c r="C11" s="123" t="s">
        <v>200</v>
      </c>
      <c r="D11" s="123" t="s">
        <v>201</v>
      </c>
      <c r="E11" s="123"/>
      <c r="F11" s="123"/>
      <c r="G11" s="104"/>
      <c r="H11" s="104"/>
    </row>
    <row r="12" spans="1:14" ht="22.5">
      <c r="A12" s="124" t="s">
        <v>202</v>
      </c>
      <c r="B12" s="124" t="s">
        <v>203</v>
      </c>
      <c r="C12" s="124" t="s">
        <v>204</v>
      </c>
      <c r="D12" s="124" t="s">
        <v>205</v>
      </c>
      <c r="E12" s="125"/>
      <c r="F12" s="124"/>
      <c r="G12" s="104"/>
      <c r="H12" s="104"/>
    </row>
    <row r="13" spans="1:14" ht="42.75" customHeight="1">
      <c r="A13" s="151" t="str">
        <f>+I38</f>
        <v>LOT 18 - CHAUFFAGE VENTILATION PLOMBERIE</v>
      </c>
      <c r="B13" s="152"/>
      <c r="C13" s="152"/>
      <c r="D13" s="152"/>
      <c r="E13" s="152"/>
      <c r="F13" s="153"/>
      <c r="G13" s="104"/>
      <c r="H13" s="104"/>
    </row>
    <row r="14" spans="1:14" ht="23.25">
      <c r="A14" s="154" t="s">
        <v>206</v>
      </c>
      <c r="B14" s="155"/>
      <c r="C14" s="155"/>
      <c r="D14" s="155"/>
      <c r="E14" s="155"/>
      <c r="F14" s="156"/>
      <c r="G14" s="104"/>
      <c r="H14" s="104"/>
    </row>
    <row r="15" spans="1:14" s="129" customFormat="1" ht="13.5" customHeight="1">
      <c r="A15" s="126" t="s">
        <v>207</v>
      </c>
      <c r="B15" s="126" t="s">
        <v>208</v>
      </c>
      <c r="C15" s="126" t="s">
        <v>209</v>
      </c>
      <c r="D15" s="126" t="s">
        <v>210</v>
      </c>
      <c r="E15" s="127" t="s">
        <v>211</v>
      </c>
      <c r="F15" s="157" t="s">
        <v>212</v>
      </c>
      <c r="G15" s="128"/>
      <c r="H15" s="128"/>
    </row>
    <row r="16" spans="1:14" s="107" customFormat="1" ht="15.75">
      <c r="A16" s="130" t="s">
        <v>213</v>
      </c>
      <c r="B16" s="131">
        <v>45824</v>
      </c>
      <c r="C16" s="132" t="s">
        <v>214</v>
      </c>
      <c r="D16" s="133">
        <v>1</v>
      </c>
      <c r="E16" s="134" t="s">
        <v>215</v>
      </c>
      <c r="F16" s="158"/>
      <c r="G16" s="135"/>
      <c r="H16" s="135"/>
    </row>
    <row r="17" spans="5:9">
      <c r="E17" s="107"/>
      <c r="F17" s="107"/>
    </row>
    <row r="22" spans="5:9">
      <c r="I22" s="136" t="s">
        <v>216</v>
      </c>
    </row>
    <row r="23" spans="5:9">
      <c r="I23" s="136" t="s">
        <v>217</v>
      </c>
    </row>
    <row r="24" spans="5:9" ht="25.5">
      <c r="I24" s="136" t="s">
        <v>218</v>
      </c>
    </row>
    <row r="25" spans="5:9">
      <c r="I25" s="136" t="s">
        <v>219</v>
      </c>
    </row>
    <row r="26" spans="5:9">
      <c r="I26" s="136" t="s">
        <v>220</v>
      </c>
    </row>
    <row r="27" spans="5:9">
      <c r="I27" s="136" t="s">
        <v>221</v>
      </c>
    </row>
    <row r="28" spans="5:9">
      <c r="I28" s="136" t="s">
        <v>222</v>
      </c>
    </row>
    <row r="29" spans="5:9">
      <c r="I29" s="136" t="s">
        <v>223</v>
      </c>
    </row>
    <row r="30" spans="5:9">
      <c r="I30" s="136" t="s">
        <v>224</v>
      </c>
    </row>
    <row r="31" spans="5:9">
      <c r="I31" s="136" t="s">
        <v>225</v>
      </c>
    </row>
    <row r="32" spans="5:9">
      <c r="I32" s="136" t="s">
        <v>226</v>
      </c>
    </row>
    <row r="33" spans="9:9">
      <c r="I33" s="136" t="s">
        <v>227</v>
      </c>
    </row>
    <row r="34" spans="9:9">
      <c r="I34" s="136" t="s">
        <v>228</v>
      </c>
    </row>
    <row r="35" spans="9:9">
      <c r="I35" s="136" t="s">
        <v>229</v>
      </c>
    </row>
    <row r="36" spans="9:9">
      <c r="I36" s="136" t="s">
        <v>230</v>
      </c>
    </row>
    <row r="37" spans="9:9">
      <c r="I37" s="136" t="s">
        <v>231</v>
      </c>
    </row>
    <row r="38" spans="9:9">
      <c r="I38" s="136" t="s">
        <v>232</v>
      </c>
    </row>
  </sheetData>
  <mergeCells count="9">
    <mergeCell ref="A13:F13"/>
    <mergeCell ref="A14:F14"/>
    <mergeCell ref="F15:F16"/>
    <mergeCell ref="C1:D1"/>
    <mergeCell ref="A2:D2"/>
    <mergeCell ref="A3:B3"/>
    <mergeCell ref="A4:F5"/>
    <mergeCell ref="A6:F6"/>
    <mergeCell ref="D7:F7"/>
  </mergeCells>
  <hyperlinks>
    <hyperlink ref="B12" r:id="rId1" xr:uid="{650114A8-DD91-416C-9463-D338DDE8D7E6}"/>
    <hyperlink ref="A12" r:id="rId2" xr:uid="{BDEFE46D-1DB0-457D-9821-6FA43F9E0E29}"/>
    <hyperlink ref="C12" r:id="rId3" xr:uid="{05CA1A5F-1C1C-4045-8563-9D8102A5F16A}"/>
    <hyperlink ref="D12" r:id="rId4" xr:uid="{5E3BA2DC-10F6-4D94-B63F-BF94B62F1029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980A0-CCFD-4527-9334-20D1BF653187}">
  <sheetPr>
    <pageSetUpPr fitToPage="1"/>
  </sheetPr>
  <dimension ref="A1:J422"/>
  <sheetViews>
    <sheetView tabSelected="1" view="pageBreakPreview" topLeftCell="C331" zoomScale="145" zoomScaleNormal="80" zoomScaleSheetLayoutView="145" workbookViewId="0">
      <selection activeCell="D339" sqref="D339"/>
    </sheetView>
  </sheetViews>
  <sheetFormatPr baseColWidth="10" defaultRowHeight="15"/>
  <cols>
    <col min="1" max="1" width="1.42578125" customWidth="1"/>
    <col min="2" max="2" width="6.85546875" style="2" bestFit="1" customWidth="1"/>
    <col min="3" max="3" width="1.85546875" style="2" customWidth="1"/>
    <col min="4" max="4" width="61.5703125" style="2" customWidth="1"/>
    <col min="5" max="5" width="8.5703125" style="2" customWidth="1"/>
    <col min="6" max="6" width="12.140625" style="1" customWidth="1"/>
    <col min="7" max="7" width="15" style="1" customWidth="1"/>
    <col min="8" max="8" width="20.5703125" customWidth="1"/>
    <col min="9" max="9" width="18.28515625" customWidth="1"/>
    <col min="10" max="10" width="1.42578125" customWidth="1"/>
  </cols>
  <sheetData>
    <row r="1" spans="1:10" ht="15.75" thickBot="1">
      <c r="A1" s="80"/>
      <c r="B1" s="80"/>
      <c r="C1" s="80"/>
      <c r="D1" s="80"/>
      <c r="E1" s="80"/>
      <c r="F1" s="80"/>
      <c r="G1" s="80"/>
      <c r="H1" s="80"/>
      <c r="I1" s="80"/>
      <c r="J1" s="80"/>
    </row>
    <row r="2" spans="1:10" ht="15.75" thickBot="1">
      <c r="A2" s="80"/>
      <c r="B2" s="183" t="s">
        <v>137</v>
      </c>
      <c r="C2" s="184"/>
      <c r="D2" s="184"/>
      <c r="E2" s="184"/>
      <c r="F2" s="184"/>
      <c r="G2" s="184"/>
      <c r="H2" s="184"/>
      <c r="I2" s="185"/>
      <c r="J2" s="80"/>
    </row>
    <row r="3" spans="1:10" s="3" customFormat="1" ht="45" customHeight="1" thickBot="1">
      <c r="A3" s="5"/>
      <c r="B3" s="186" t="s">
        <v>136</v>
      </c>
      <c r="C3" s="187"/>
      <c r="D3" s="188"/>
      <c r="E3" s="186" t="s">
        <v>311</v>
      </c>
      <c r="F3" s="189"/>
      <c r="G3" s="189"/>
      <c r="H3" s="189"/>
      <c r="I3" s="190"/>
      <c r="J3" s="5"/>
    </row>
    <row r="4" spans="1:10" s="3" customFormat="1" ht="6" customHeight="1">
      <c r="B4" s="31"/>
      <c r="C4" s="24"/>
      <c r="D4" s="24"/>
      <c r="F4" s="4"/>
      <c r="G4" s="4"/>
      <c r="I4" s="67"/>
    </row>
    <row r="5" spans="1:10" s="3" customFormat="1">
      <c r="A5" s="5"/>
      <c r="B5" s="96" t="s">
        <v>135</v>
      </c>
      <c r="C5" s="191" t="s">
        <v>134</v>
      </c>
      <c r="D5" s="191"/>
      <c r="E5" s="95" t="s">
        <v>133</v>
      </c>
      <c r="F5" s="94" t="s">
        <v>312</v>
      </c>
      <c r="G5" s="94" t="s">
        <v>313</v>
      </c>
      <c r="H5" s="93" t="s">
        <v>132</v>
      </c>
      <c r="I5" s="92" t="s">
        <v>131</v>
      </c>
      <c r="J5" s="5"/>
    </row>
    <row r="6" spans="1:10" s="3" customFormat="1" ht="5.25" customHeight="1">
      <c r="B6" s="91"/>
      <c r="C6" s="192"/>
      <c r="D6" s="192"/>
      <c r="F6" s="4"/>
      <c r="G6" s="4"/>
      <c r="I6" s="67"/>
    </row>
    <row r="7" spans="1:10" s="3" customFormat="1">
      <c r="A7" s="5"/>
      <c r="B7" s="61"/>
      <c r="C7" s="171" t="s">
        <v>130</v>
      </c>
      <c r="D7" s="171"/>
      <c r="E7" s="58"/>
      <c r="F7" s="172"/>
      <c r="G7" s="172"/>
      <c r="H7" s="173"/>
      <c r="I7" s="174"/>
      <c r="J7" s="5"/>
    </row>
    <row r="8" spans="1:10" s="3" customFormat="1" ht="6" customHeight="1" thickBot="1">
      <c r="B8" s="20"/>
      <c r="C8" s="19"/>
      <c r="D8" s="19"/>
      <c r="E8" s="24"/>
      <c r="F8" s="4"/>
      <c r="G8" s="4"/>
      <c r="I8" s="67"/>
    </row>
    <row r="9" spans="1:10" s="3" customFormat="1">
      <c r="A9" s="5"/>
      <c r="B9" s="20"/>
      <c r="C9" s="19"/>
      <c r="D9" s="35" t="s">
        <v>109</v>
      </c>
      <c r="E9" s="68" t="s">
        <v>108</v>
      </c>
      <c r="F9" s="90"/>
      <c r="G9" s="193"/>
      <c r="H9" s="89"/>
      <c r="I9" s="88"/>
      <c r="J9" s="5"/>
    </row>
    <row r="10" spans="1:10" s="3" customFormat="1" ht="6" customHeight="1" thickBot="1">
      <c r="A10" s="5"/>
      <c r="B10" s="20"/>
      <c r="C10" s="19"/>
      <c r="D10" s="19"/>
      <c r="E10" s="24"/>
      <c r="F10" s="77"/>
      <c r="G10" s="194"/>
      <c r="H10" s="76"/>
      <c r="I10" s="75"/>
      <c r="J10" s="5"/>
    </row>
    <row r="11" spans="1:10" s="3" customFormat="1">
      <c r="A11" s="5"/>
      <c r="B11" s="20"/>
      <c r="C11" s="19"/>
      <c r="D11" s="35" t="s">
        <v>10</v>
      </c>
      <c r="E11" s="68"/>
      <c r="F11" s="90"/>
      <c r="G11" s="193"/>
      <c r="H11" s="89"/>
      <c r="I11" s="88">
        <f>+I12</f>
        <v>0</v>
      </c>
      <c r="J11" s="5"/>
    </row>
    <row r="12" spans="1:10" s="3" customFormat="1">
      <c r="A12" s="5"/>
      <c r="B12" s="31"/>
      <c r="C12" s="41"/>
      <c r="D12" s="44" t="s">
        <v>129</v>
      </c>
      <c r="E12" s="28" t="s">
        <v>8</v>
      </c>
      <c r="F12" s="87">
        <v>1</v>
      </c>
      <c r="G12" s="195"/>
      <c r="H12" s="84"/>
      <c r="I12" s="25">
        <f>H12</f>
        <v>0</v>
      </c>
      <c r="J12" s="5"/>
    </row>
    <row r="13" spans="1:10" s="3" customFormat="1" ht="6" customHeight="1" thickBot="1">
      <c r="A13" s="5"/>
      <c r="B13" s="31"/>
      <c r="C13" s="82"/>
      <c r="D13" s="81"/>
      <c r="E13" s="24"/>
      <c r="F13" s="16"/>
      <c r="G13" s="196"/>
      <c r="H13" s="4"/>
      <c r="I13" s="67"/>
      <c r="J13" s="5"/>
    </row>
    <row r="14" spans="1:10" s="3" customFormat="1" ht="15" customHeight="1">
      <c r="A14" s="5"/>
      <c r="C14" s="82"/>
      <c r="D14" s="35" t="s">
        <v>128</v>
      </c>
      <c r="E14" s="68"/>
      <c r="F14" s="71"/>
      <c r="G14" s="197"/>
      <c r="H14" s="70"/>
      <c r="I14" s="32">
        <f>SUM(I15:I17)</f>
        <v>0</v>
      </c>
      <c r="J14" s="5"/>
    </row>
    <row r="15" spans="1:10" s="3" customFormat="1" ht="15" customHeight="1">
      <c r="A15" s="5"/>
      <c r="C15" s="82"/>
      <c r="D15" s="102" t="s">
        <v>291</v>
      </c>
      <c r="E15" s="28"/>
      <c r="F15" s="27"/>
      <c r="G15" s="143"/>
      <c r="H15" s="26"/>
      <c r="I15" s="25"/>
      <c r="J15" s="5"/>
    </row>
    <row r="16" spans="1:10" s="3" customFormat="1" ht="15" customHeight="1">
      <c r="A16" s="5"/>
      <c r="C16" s="82"/>
      <c r="D16" s="97" t="s">
        <v>292</v>
      </c>
      <c r="E16" s="28" t="s">
        <v>8</v>
      </c>
      <c r="F16" s="27">
        <v>1</v>
      </c>
      <c r="G16" s="143"/>
      <c r="H16" s="26"/>
      <c r="I16" s="25">
        <f t="shared" ref="I16:I17" si="0">H16*F16</f>
        <v>0</v>
      </c>
      <c r="J16" s="5"/>
    </row>
    <row r="17" spans="1:10" s="3" customFormat="1" ht="39.75" customHeight="1" thickBot="1">
      <c r="A17" s="5"/>
      <c r="C17" s="82"/>
      <c r="D17" s="97" t="s">
        <v>293</v>
      </c>
      <c r="E17" s="28" t="s">
        <v>8</v>
      </c>
      <c r="F17" s="27">
        <v>1</v>
      </c>
      <c r="G17" s="143"/>
      <c r="H17" s="26"/>
      <c r="I17" s="25">
        <f t="shared" si="0"/>
        <v>0</v>
      </c>
      <c r="J17" s="5"/>
    </row>
    <row r="18" spans="1:10" s="3" customFormat="1" ht="15" customHeight="1">
      <c r="A18" s="5"/>
      <c r="B18" s="86">
        <v>3</v>
      </c>
      <c r="C18" s="19"/>
      <c r="D18" s="35" t="s">
        <v>128</v>
      </c>
      <c r="E18" s="68"/>
      <c r="F18" s="71"/>
      <c r="G18" s="197"/>
      <c r="H18" s="70"/>
      <c r="I18" s="32">
        <f>SUM(I19:I119)</f>
        <v>0</v>
      </c>
      <c r="J18" s="5"/>
    </row>
    <row r="19" spans="1:10" s="3" customFormat="1" ht="15.75">
      <c r="A19" s="5"/>
      <c r="C19" s="30"/>
      <c r="D19" s="102" t="s">
        <v>151</v>
      </c>
      <c r="E19" s="28"/>
      <c r="F19" s="27"/>
      <c r="G19" s="143"/>
      <c r="H19" s="26"/>
      <c r="I19" s="25"/>
      <c r="J19" s="5"/>
    </row>
    <row r="20" spans="1:10" s="3" customFormat="1" ht="15.75">
      <c r="A20" s="5"/>
      <c r="C20" s="30"/>
      <c r="D20" s="150" t="s">
        <v>295</v>
      </c>
      <c r="E20" s="28" t="s">
        <v>21</v>
      </c>
      <c r="F20" s="27">
        <v>1</v>
      </c>
      <c r="G20" s="143"/>
      <c r="H20" s="26"/>
      <c r="I20" s="25">
        <f t="shared" ref="I20:I21" si="1">H20*F20</f>
        <v>0</v>
      </c>
      <c r="J20" s="5"/>
    </row>
    <row r="21" spans="1:10" s="3" customFormat="1">
      <c r="A21" s="5"/>
      <c r="C21" s="30"/>
      <c r="D21" s="43" t="s">
        <v>161</v>
      </c>
      <c r="E21" s="28" t="s">
        <v>21</v>
      </c>
      <c r="F21" s="27">
        <v>1</v>
      </c>
      <c r="G21" s="143"/>
      <c r="H21" s="26"/>
      <c r="I21" s="25">
        <f t="shared" si="1"/>
        <v>0</v>
      </c>
      <c r="J21" s="5"/>
    </row>
    <row r="22" spans="1:10" s="3" customFormat="1">
      <c r="A22" s="5"/>
      <c r="C22" s="30"/>
      <c r="D22" s="101" t="s">
        <v>156</v>
      </c>
      <c r="E22" s="28"/>
      <c r="F22" s="27"/>
      <c r="G22" s="143"/>
      <c r="H22" s="26"/>
      <c r="I22" s="25"/>
      <c r="J22" s="5"/>
    </row>
    <row r="23" spans="1:10" s="3" customFormat="1" ht="15" customHeight="1">
      <c r="A23" s="5"/>
      <c r="C23" s="30"/>
      <c r="D23" s="43" t="s">
        <v>161</v>
      </c>
      <c r="E23" s="28" t="s">
        <v>21</v>
      </c>
      <c r="F23" s="27">
        <v>1</v>
      </c>
      <c r="G23" s="143"/>
      <c r="H23" s="26"/>
      <c r="I23" s="25">
        <f t="shared" ref="I23:I32" si="2">H23*F23</f>
        <v>0</v>
      </c>
      <c r="J23" s="5"/>
    </row>
    <row r="24" spans="1:10" s="3" customFormat="1">
      <c r="A24" s="5"/>
      <c r="C24" s="30"/>
      <c r="D24" s="43" t="s">
        <v>158</v>
      </c>
      <c r="E24" s="28" t="s">
        <v>21</v>
      </c>
      <c r="F24" s="27">
        <v>2</v>
      </c>
      <c r="G24" s="143"/>
      <c r="H24" s="26"/>
      <c r="I24" s="25">
        <f t="shared" si="2"/>
        <v>0</v>
      </c>
      <c r="J24" s="5"/>
    </row>
    <row r="25" spans="1:10" s="3" customFormat="1">
      <c r="A25" s="5"/>
      <c r="C25" s="30"/>
      <c r="D25" s="43" t="s">
        <v>159</v>
      </c>
      <c r="E25" s="28" t="s">
        <v>21</v>
      </c>
      <c r="F25" s="27">
        <v>2</v>
      </c>
      <c r="G25" s="143"/>
      <c r="H25" s="26"/>
      <c r="I25" s="25">
        <f t="shared" si="2"/>
        <v>0</v>
      </c>
      <c r="J25" s="5"/>
    </row>
    <row r="26" spans="1:10" s="3" customFormat="1">
      <c r="A26" s="5"/>
      <c r="C26" s="30"/>
      <c r="D26" s="43" t="s">
        <v>160</v>
      </c>
      <c r="E26" s="28" t="s">
        <v>21</v>
      </c>
      <c r="F26" s="27">
        <v>1</v>
      </c>
      <c r="G26" s="143"/>
      <c r="H26" s="26"/>
      <c r="I26" s="25">
        <f t="shared" si="2"/>
        <v>0</v>
      </c>
      <c r="J26" s="5"/>
    </row>
    <row r="27" spans="1:10" s="3" customFormat="1">
      <c r="A27" s="5"/>
      <c r="C27" s="30"/>
      <c r="D27" s="43" t="s">
        <v>161</v>
      </c>
      <c r="E27" s="28" t="s">
        <v>21</v>
      </c>
      <c r="F27" s="27">
        <v>1</v>
      </c>
      <c r="G27" s="143"/>
      <c r="H27" s="26"/>
      <c r="I27" s="25">
        <f t="shared" si="2"/>
        <v>0</v>
      </c>
      <c r="J27" s="5"/>
    </row>
    <row r="28" spans="1:10" s="3" customFormat="1">
      <c r="A28" s="5"/>
      <c r="C28" s="30"/>
      <c r="D28" s="44" t="s">
        <v>166</v>
      </c>
      <c r="E28" s="28" t="s">
        <v>21</v>
      </c>
      <c r="F28" s="27">
        <v>1</v>
      </c>
      <c r="G28" s="143"/>
      <c r="H28" s="26"/>
      <c r="I28" s="25">
        <f t="shared" si="2"/>
        <v>0</v>
      </c>
      <c r="J28" s="5"/>
    </row>
    <row r="29" spans="1:10" s="3" customFormat="1">
      <c r="A29" s="5"/>
      <c r="C29" s="30"/>
      <c r="D29" s="43" t="s">
        <v>157</v>
      </c>
      <c r="E29" s="28" t="s">
        <v>21</v>
      </c>
      <c r="F29" s="27">
        <v>4</v>
      </c>
      <c r="G29" s="143"/>
      <c r="H29" s="26"/>
      <c r="I29" s="25">
        <f t="shared" si="2"/>
        <v>0</v>
      </c>
      <c r="J29" s="5"/>
    </row>
    <row r="30" spans="1:10" s="3" customFormat="1">
      <c r="A30" s="5"/>
      <c r="C30" s="30"/>
      <c r="D30" s="43" t="s">
        <v>162</v>
      </c>
      <c r="E30" s="28" t="s">
        <v>21</v>
      </c>
      <c r="F30" s="27">
        <v>1</v>
      </c>
      <c r="G30" s="143"/>
      <c r="H30" s="26"/>
      <c r="I30" s="25">
        <f t="shared" si="2"/>
        <v>0</v>
      </c>
      <c r="J30" s="5"/>
    </row>
    <row r="31" spans="1:10" s="3" customFormat="1">
      <c r="C31" s="30"/>
      <c r="D31" s="44" t="s">
        <v>38</v>
      </c>
      <c r="E31" s="28" t="s">
        <v>21</v>
      </c>
      <c r="F31" s="27">
        <v>2</v>
      </c>
      <c r="G31" s="143"/>
      <c r="H31" s="26"/>
      <c r="I31" s="25">
        <f t="shared" si="2"/>
        <v>0</v>
      </c>
    </row>
    <row r="32" spans="1:10" s="3" customFormat="1">
      <c r="C32" s="30"/>
      <c r="D32" s="44" t="s">
        <v>37</v>
      </c>
      <c r="E32" s="28" t="s">
        <v>21</v>
      </c>
      <c r="F32" s="27">
        <v>2</v>
      </c>
      <c r="G32" s="143"/>
      <c r="H32" s="26"/>
      <c r="I32" s="25">
        <f t="shared" si="2"/>
        <v>0</v>
      </c>
    </row>
    <row r="33" spans="1:10" s="3" customFormat="1">
      <c r="C33" s="30"/>
      <c r="D33" s="43"/>
      <c r="E33" s="28"/>
      <c r="F33" s="27"/>
      <c r="G33" s="143"/>
      <c r="H33" s="26"/>
      <c r="I33" s="25"/>
    </row>
    <row r="34" spans="1:10" s="3" customFormat="1">
      <c r="C34" s="30"/>
      <c r="D34" s="101" t="s">
        <v>163</v>
      </c>
      <c r="E34" s="28"/>
      <c r="F34" s="27"/>
      <c r="G34" s="143"/>
      <c r="H34" s="26"/>
      <c r="I34" s="25"/>
    </row>
    <row r="35" spans="1:10" s="3" customFormat="1">
      <c r="C35" s="30"/>
      <c r="D35" s="97" t="s">
        <v>152</v>
      </c>
      <c r="E35" s="28"/>
      <c r="F35" s="27">
        <v>2</v>
      </c>
      <c r="G35" s="143"/>
      <c r="H35" s="26"/>
      <c r="I35" s="25">
        <f t="shared" ref="I35:I38" si="3">H35*F35</f>
        <v>0</v>
      </c>
    </row>
    <row r="36" spans="1:10" s="3" customFormat="1">
      <c r="C36" s="30"/>
      <c r="D36" s="97" t="s">
        <v>155</v>
      </c>
      <c r="E36" s="28"/>
      <c r="F36" s="27">
        <v>1</v>
      </c>
      <c r="G36" s="143"/>
      <c r="H36" s="26"/>
      <c r="I36" s="25">
        <f t="shared" si="3"/>
        <v>0</v>
      </c>
    </row>
    <row r="37" spans="1:10" s="3" customFormat="1">
      <c r="C37" s="30"/>
      <c r="D37" s="97" t="s">
        <v>153</v>
      </c>
      <c r="E37" s="28"/>
      <c r="F37" s="27">
        <v>1</v>
      </c>
      <c r="G37" s="143"/>
      <c r="H37" s="26"/>
      <c r="I37" s="25">
        <f t="shared" si="3"/>
        <v>0</v>
      </c>
    </row>
    <row r="38" spans="1:10" s="3" customFormat="1">
      <c r="C38" s="30"/>
      <c r="D38" s="97" t="s">
        <v>154</v>
      </c>
      <c r="E38" s="28"/>
      <c r="F38" s="27">
        <v>1</v>
      </c>
      <c r="G38" s="143"/>
      <c r="H38" s="26"/>
      <c r="I38" s="25">
        <f t="shared" si="3"/>
        <v>0</v>
      </c>
    </row>
    <row r="39" spans="1:10" s="3" customFormat="1">
      <c r="C39" s="30"/>
      <c r="D39" s="97"/>
      <c r="E39" s="28"/>
      <c r="F39" s="27"/>
      <c r="G39" s="143"/>
      <c r="H39" s="26"/>
      <c r="I39" s="25"/>
    </row>
    <row r="40" spans="1:10" s="3" customFormat="1">
      <c r="A40" s="5"/>
      <c r="C40" s="30"/>
      <c r="D40" s="101" t="s">
        <v>164</v>
      </c>
      <c r="E40" s="28"/>
      <c r="F40" s="27"/>
      <c r="G40" s="143"/>
      <c r="H40" s="26"/>
      <c r="I40" s="25"/>
      <c r="J40" s="5"/>
    </row>
    <row r="41" spans="1:10" s="3" customFormat="1" ht="30">
      <c r="A41" s="5"/>
      <c r="C41" s="30"/>
      <c r="D41" s="97" t="s">
        <v>127</v>
      </c>
      <c r="E41" s="28" t="s">
        <v>14</v>
      </c>
      <c r="F41" s="98">
        <v>14</v>
      </c>
      <c r="G41" s="198"/>
      <c r="H41" s="99"/>
      <c r="I41" s="25">
        <f t="shared" ref="I41:I44" si="4">H41*F41</f>
        <v>0</v>
      </c>
      <c r="J41" s="5"/>
    </row>
    <row r="42" spans="1:10" s="3" customFormat="1">
      <c r="A42" s="5"/>
      <c r="C42" s="30"/>
      <c r="D42" s="97"/>
      <c r="E42" s="28"/>
      <c r="F42" s="98"/>
      <c r="G42" s="198"/>
      <c r="H42" s="99"/>
      <c r="I42" s="85"/>
      <c r="J42" s="5"/>
    </row>
    <row r="43" spans="1:10" s="3" customFormat="1">
      <c r="A43" s="5"/>
      <c r="C43" s="30"/>
      <c r="D43" s="101" t="s">
        <v>165</v>
      </c>
      <c r="E43" s="28"/>
      <c r="F43" s="98"/>
      <c r="G43" s="198"/>
      <c r="H43" s="99"/>
      <c r="I43" s="85"/>
      <c r="J43" s="5"/>
    </row>
    <row r="44" spans="1:10" s="3" customFormat="1">
      <c r="A44" s="5"/>
      <c r="C44" s="30"/>
      <c r="D44" s="43" t="s">
        <v>33</v>
      </c>
      <c r="E44" s="28" t="s">
        <v>42</v>
      </c>
      <c r="F44" s="27">
        <v>3.5</v>
      </c>
      <c r="G44" s="143"/>
      <c r="H44" s="26"/>
      <c r="I44" s="25">
        <f t="shared" si="4"/>
        <v>0</v>
      </c>
      <c r="J44" s="5"/>
    </row>
    <row r="45" spans="1:10" s="3" customFormat="1">
      <c r="A45" s="5"/>
      <c r="C45" s="30"/>
      <c r="D45" s="43"/>
      <c r="E45" s="28"/>
      <c r="F45" s="27"/>
      <c r="G45" s="143"/>
      <c r="H45" s="26"/>
      <c r="I45" s="25"/>
      <c r="J45" s="5"/>
    </row>
    <row r="46" spans="1:10" s="3" customFormat="1">
      <c r="A46" s="5"/>
      <c r="C46" s="30"/>
      <c r="D46" s="43"/>
      <c r="E46" s="28"/>
      <c r="F46" s="27"/>
      <c r="G46" s="143"/>
      <c r="H46" s="26"/>
      <c r="I46" s="25"/>
      <c r="J46" s="5"/>
    </row>
    <row r="47" spans="1:10" s="3" customFormat="1">
      <c r="A47" s="5"/>
      <c r="C47" s="30"/>
      <c r="D47" s="101" t="s">
        <v>180</v>
      </c>
      <c r="E47" s="28"/>
      <c r="F47" s="27"/>
      <c r="G47" s="143"/>
      <c r="H47" s="26"/>
      <c r="I47" s="25"/>
      <c r="J47" s="5"/>
    </row>
    <row r="48" spans="1:10" s="3" customFormat="1">
      <c r="A48" s="5"/>
      <c r="C48" s="30"/>
      <c r="D48" s="43" t="s">
        <v>144</v>
      </c>
      <c r="E48" s="28" t="s">
        <v>8</v>
      </c>
      <c r="F48" s="27">
        <v>1</v>
      </c>
      <c r="G48" s="143"/>
      <c r="H48" s="26"/>
      <c r="I48" s="25">
        <f t="shared" ref="I48:I56" si="5">H48*F48</f>
        <v>0</v>
      </c>
      <c r="J48" s="5"/>
    </row>
    <row r="49" spans="1:10" s="3" customFormat="1">
      <c r="A49" s="5"/>
      <c r="C49" s="30"/>
      <c r="D49" s="43" t="s">
        <v>126</v>
      </c>
      <c r="E49" s="28" t="s">
        <v>21</v>
      </c>
      <c r="F49" s="27">
        <v>1</v>
      </c>
      <c r="G49" s="143"/>
      <c r="H49" s="26"/>
      <c r="I49" s="25">
        <f t="shared" si="5"/>
        <v>0</v>
      </c>
      <c r="J49" s="5"/>
    </row>
    <row r="50" spans="1:10" s="3" customFormat="1">
      <c r="A50" s="5"/>
      <c r="C50" s="30"/>
      <c r="D50" s="43" t="s">
        <v>143</v>
      </c>
      <c r="E50" s="28" t="s">
        <v>21</v>
      </c>
      <c r="F50" s="27">
        <v>1</v>
      </c>
      <c r="G50" s="143"/>
      <c r="H50" s="26"/>
      <c r="I50" s="25">
        <f t="shared" si="5"/>
        <v>0</v>
      </c>
      <c r="J50" s="5"/>
    </row>
    <row r="51" spans="1:10" s="3" customFormat="1">
      <c r="A51" s="5"/>
      <c r="C51" s="30"/>
      <c r="D51" s="43" t="s">
        <v>57</v>
      </c>
      <c r="E51" s="28" t="s">
        <v>21</v>
      </c>
      <c r="F51" s="27">
        <v>1</v>
      </c>
      <c r="G51" s="143"/>
      <c r="H51" s="26"/>
      <c r="I51" s="25">
        <f t="shared" si="5"/>
        <v>0</v>
      </c>
      <c r="J51" s="5"/>
    </row>
    <row r="52" spans="1:10" s="3" customFormat="1">
      <c r="A52" s="5"/>
      <c r="C52" s="30"/>
      <c r="D52" s="43" t="s">
        <v>56</v>
      </c>
      <c r="E52" s="28" t="s">
        <v>21</v>
      </c>
      <c r="F52" s="27">
        <v>1</v>
      </c>
      <c r="G52" s="143"/>
      <c r="H52" s="26"/>
      <c r="I52" s="25">
        <f t="shared" si="5"/>
        <v>0</v>
      </c>
      <c r="J52" s="5"/>
    </row>
    <row r="53" spans="1:10" s="3" customFormat="1">
      <c r="A53" s="5"/>
      <c r="C53" s="30"/>
      <c r="D53" s="43" t="s">
        <v>55</v>
      </c>
      <c r="E53" s="28" t="s">
        <v>21</v>
      </c>
      <c r="F53" s="27">
        <v>1</v>
      </c>
      <c r="G53" s="143"/>
      <c r="H53" s="26"/>
      <c r="I53" s="25">
        <f t="shared" si="5"/>
        <v>0</v>
      </c>
      <c r="J53" s="5"/>
    </row>
    <row r="54" spans="1:10" s="3" customFormat="1">
      <c r="A54" s="5"/>
      <c r="C54" s="30"/>
      <c r="D54" s="43" t="s">
        <v>140</v>
      </c>
      <c r="E54" s="28" t="s">
        <v>21</v>
      </c>
      <c r="F54" s="27">
        <v>1</v>
      </c>
      <c r="G54" s="143"/>
      <c r="H54" s="26"/>
      <c r="I54" s="25">
        <f t="shared" si="5"/>
        <v>0</v>
      </c>
      <c r="J54" s="5"/>
    </row>
    <row r="55" spans="1:10" s="3" customFormat="1">
      <c r="A55" s="5"/>
      <c r="C55" s="30"/>
      <c r="D55" s="43" t="s">
        <v>34</v>
      </c>
      <c r="E55" s="28" t="s">
        <v>21</v>
      </c>
      <c r="F55" s="27">
        <v>4</v>
      </c>
      <c r="G55" s="143"/>
      <c r="H55" s="26"/>
      <c r="I55" s="25">
        <f t="shared" si="5"/>
        <v>0</v>
      </c>
      <c r="J55" s="5"/>
    </row>
    <row r="56" spans="1:10" s="3" customFormat="1">
      <c r="A56" s="5"/>
      <c r="C56" s="30"/>
      <c r="D56" s="43" t="s">
        <v>167</v>
      </c>
      <c r="E56" s="28" t="s">
        <v>21</v>
      </c>
      <c r="F56" s="27">
        <v>1</v>
      </c>
      <c r="G56" s="143"/>
      <c r="H56" s="26"/>
      <c r="I56" s="25">
        <f t="shared" si="5"/>
        <v>0</v>
      </c>
      <c r="J56" s="5"/>
    </row>
    <row r="57" spans="1:10" s="3" customFormat="1">
      <c r="A57" s="5"/>
      <c r="C57" s="30"/>
      <c r="D57" s="43"/>
      <c r="E57" s="28"/>
      <c r="F57" s="27"/>
      <c r="G57" s="143"/>
      <c r="H57" s="26"/>
      <c r="I57" s="25"/>
      <c r="J57" s="5"/>
    </row>
    <row r="58" spans="1:10" s="3" customFormat="1">
      <c r="A58" s="5"/>
      <c r="C58" s="30"/>
      <c r="D58" s="101" t="s">
        <v>176</v>
      </c>
      <c r="E58" s="28"/>
      <c r="F58" s="27"/>
      <c r="G58" s="143"/>
      <c r="H58" s="26"/>
      <c r="I58" s="25"/>
      <c r="J58" s="5"/>
    </row>
    <row r="59" spans="1:10" s="3" customFormat="1">
      <c r="A59" s="5"/>
      <c r="C59" s="30"/>
      <c r="D59" s="44" t="s">
        <v>177</v>
      </c>
      <c r="E59" s="28" t="s">
        <v>21</v>
      </c>
      <c r="F59" s="27">
        <v>1</v>
      </c>
      <c r="G59" s="143"/>
      <c r="H59" s="26"/>
      <c r="I59" s="25">
        <f t="shared" ref="I59:I61" si="6">H59*F59</f>
        <v>0</v>
      </c>
      <c r="J59" s="5"/>
    </row>
    <row r="60" spans="1:10" s="3" customFormat="1">
      <c r="A60" s="5"/>
      <c r="C60" s="30"/>
      <c r="D60" s="44" t="s">
        <v>178</v>
      </c>
      <c r="E60" s="28" t="s">
        <v>21</v>
      </c>
      <c r="F60" s="27">
        <v>1</v>
      </c>
      <c r="G60" s="143"/>
      <c r="H60" s="26"/>
      <c r="I60" s="25">
        <f t="shared" si="6"/>
        <v>0</v>
      </c>
      <c r="J60" s="5"/>
    </row>
    <row r="61" spans="1:10" s="3" customFormat="1">
      <c r="A61" s="5"/>
      <c r="C61" s="30"/>
      <c r="D61" s="44" t="s">
        <v>179</v>
      </c>
      <c r="E61" s="28" t="s">
        <v>21</v>
      </c>
      <c r="F61" s="27">
        <v>1</v>
      </c>
      <c r="G61" s="143"/>
      <c r="H61" s="26"/>
      <c r="I61" s="25">
        <f t="shared" si="6"/>
        <v>0</v>
      </c>
      <c r="J61" s="5"/>
    </row>
    <row r="62" spans="1:10" s="3" customFormat="1">
      <c r="A62" s="5"/>
      <c r="C62" s="30"/>
      <c r="D62" s="43"/>
      <c r="E62" s="28"/>
      <c r="F62" s="27"/>
      <c r="G62" s="143"/>
      <c r="H62" s="26"/>
      <c r="I62" s="25"/>
      <c r="J62" s="5"/>
    </row>
    <row r="63" spans="1:10" s="3" customFormat="1">
      <c r="A63" s="5"/>
      <c r="C63" s="30"/>
      <c r="D63" s="101" t="s">
        <v>45</v>
      </c>
      <c r="E63" s="28"/>
      <c r="F63" s="27"/>
      <c r="G63" s="143"/>
      <c r="H63" s="26"/>
      <c r="I63" s="25"/>
      <c r="J63" s="5"/>
    </row>
    <row r="64" spans="1:10" s="3" customFormat="1">
      <c r="A64" s="5"/>
      <c r="C64" s="30"/>
      <c r="D64" s="43" t="s">
        <v>44</v>
      </c>
      <c r="E64" s="28" t="s">
        <v>8</v>
      </c>
      <c r="F64" s="27">
        <v>2</v>
      </c>
      <c r="G64" s="143"/>
      <c r="H64" s="26"/>
      <c r="I64" s="25">
        <f t="shared" ref="I64" si="7">H64*F64</f>
        <v>0</v>
      </c>
      <c r="J64" s="5"/>
    </row>
    <row r="65" spans="1:10" s="3" customFormat="1">
      <c r="A65" s="5"/>
      <c r="C65" s="30"/>
      <c r="D65" s="43"/>
      <c r="E65" s="28"/>
      <c r="F65" s="27"/>
      <c r="G65" s="143"/>
      <c r="H65" s="26"/>
      <c r="I65" s="25"/>
      <c r="J65" s="5"/>
    </row>
    <row r="66" spans="1:10" s="3" customFormat="1">
      <c r="A66" s="5"/>
      <c r="C66" s="30"/>
      <c r="D66" s="101" t="s">
        <v>141</v>
      </c>
      <c r="E66" s="28"/>
      <c r="F66" s="27"/>
      <c r="G66" s="143"/>
      <c r="H66" s="26"/>
      <c r="I66" s="25"/>
      <c r="J66" s="5"/>
    </row>
    <row r="67" spans="1:10" s="3" customFormat="1">
      <c r="A67" s="5"/>
      <c r="C67" s="30"/>
      <c r="D67" s="43" t="s">
        <v>142</v>
      </c>
      <c r="E67" s="28" t="s">
        <v>8</v>
      </c>
      <c r="F67" s="27">
        <v>1</v>
      </c>
      <c r="G67" s="143"/>
      <c r="H67" s="26"/>
      <c r="I67" s="25">
        <f t="shared" ref="I67" si="8">H67*F67</f>
        <v>0</v>
      </c>
      <c r="J67" s="5"/>
    </row>
    <row r="68" spans="1:10" s="3" customFormat="1">
      <c r="A68" s="5"/>
      <c r="C68" s="30"/>
      <c r="D68" s="43"/>
      <c r="E68" s="28"/>
      <c r="F68" s="27"/>
      <c r="G68" s="143"/>
      <c r="H68" s="26"/>
      <c r="I68" s="25"/>
      <c r="J68" s="5"/>
    </row>
    <row r="69" spans="1:10" s="3" customFormat="1">
      <c r="A69" s="5"/>
      <c r="C69" s="30"/>
      <c r="D69" s="101" t="s">
        <v>43</v>
      </c>
      <c r="E69" s="28"/>
      <c r="F69" s="27"/>
      <c r="G69" s="143"/>
      <c r="H69" s="26"/>
      <c r="I69" s="25"/>
      <c r="J69" s="5"/>
    </row>
    <row r="70" spans="1:10" s="3" customFormat="1">
      <c r="A70" s="5"/>
      <c r="C70" s="30"/>
      <c r="D70" s="43" t="s">
        <v>173</v>
      </c>
      <c r="E70" s="28" t="s">
        <v>8</v>
      </c>
      <c r="F70" s="27">
        <v>1</v>
      </c>
      <c r="G70" s="143"/>
      <c r="H70" s="26"/>
      <c r="I70" s="25">
        <f t="shared" ref="I70" si="9">H70*F70</f>
        <v>0</v>
      </c>
      <c r="J70" s="5"/>
    </row>
    <row r="71" spans="1:10" s="3" customFormat="1">
      <c r="A71" s="5"/>
      <c r="C71" s="30"/>
      <c r="D71" s="43"/>
      <c r="E71" s="28"/>
      <c r="F71" s="27"/>
      <c r="G71" s="143"/>
      <c r="H71" s="26"/>
      <c r="I71" s="25"/>
      <c r="J71" s="5"/>
    </row>
    <row r="72" spans="1:10" s="3" customFormat="1">
      <c r="A72" s="5"/>
      <c r="C72" s="30"/>
      <c r="D72" s="101" t="s">
        <v>139</v>
      </c>
      <c r="E72" s="28"/>
      <c r="F72" s="27"/>
      <c r="G72" s="143"/>
      <c r="H72" s="26"/>
      <c r="I72" s="25"/>
      <c r="J72" s="5"/>
    </row>
    <row r="73" spans="1:10" s="3" customFormat="1">
      <c r="A73" s="5"/>
      <c r="C73" s="30"/>
      <c r="D73" s="43" t="s">
        <v>139</v>
      </c>
      <c r="E73" s="28" t="s">
        <v>8</v>
      </c>
      <c r="F73" s="27">
        <v>1</v>
      </c>
      <c r="G73" s="143"/>
      <c r="H73" s="26"/>
      <c r="I73" s="25">
        <f>H73*F73</f>
        <v>0</v>
      </c>
      <c r="J73" s="5"/>
    </row>
    <row r="74" spans="1:10" s="3" customFormat="1">
      <c r="A74" s="5"/>
      <c r="C74" s="30"/>
      <c r="D74" s="43" t="s">
        <v>138</v>
      </c>
      <c r="E74" s="28" t="s">
        <v>8</v>
      </c>
      <c r="F74" s="27">
        <v>1</v>
      </c>
      <c r="G74" s="143"/>
      <c r="H74" s="26"/>
      <c r="I74" s="25">
        <f>H74*F74</f>
        <v>0</v>
      </c>
      <c r="J74" s="5"/>
    </row>
    <row r="75" spans="1:10" s="3" customFormat="1">
      <c r="A75" s="5"/>
      <c r="C75" s="30"/>
      <c r="D75" s="43"/>
      <c r="E75" s="28"/>
      <c r="F75" s="27"/>
      <c r="G75" s="143"/>
      <c r="H75" s="26"/>
      <c r="I75" s="25"/>
      <c r="J75" s="5"/>
    </row>
    <row r="76" spans="1:10" s="3" customFormat="1">
      <c r="A76" s="5"/>
      <c r="C76" s="30"/>
      <c r="D76" s="101" t="s">
        <v>174</v>
      </c>
      <c r="E76" s="28"/>
      <c r="F76" s="27"/>
      <c r="G76" s="143"/>
      <c r="H76" s="26"/>
      <c r="I76" s="25"/>
      <c r="J76" s="5"/>
    </row>
    <row r="77" spans="1:10" s="3" customFormat="1">
      <c r="A77" s="5"/>
      <c r="C77" s="30"/>
      <c r="D77" s="100" t="s">
        <v>145</v>
      </c>
      <c r="E77" s="28"/>
      <c r="F77" s="27"/>
      <c r="G77" s="143"/>
      <c r="H77" s="26"/>
      <c r="I77" s="25"/>
      <c r="J77" s="5"/>
    </row>
    <row r="78" spans="1:10" s="3" customFormat="1">
      <c r="A78" s="5"/>
      <c r="C78" s="30"/>
      <c r="D78" s="44" t="s">
        <v>146</v>
      </c>
      <c r="E78" s="28" t="s">
        <v>14</v>
      </c>
      <c r="F78" s="27">
        <v>14</v>
      </c>
      <c r="G78" s="143"/>
      <c r="H78" s="26"/>
      <c r="I78" s="25">
        <f t="shared" ref="I78:I86" si="10">H78*F78</f>
        <v>0</v>
      </c>
      <c r="J78" s="5"/>
    </row>
    <row r="79" spans="1:10" s="3" customFormat="1">
      <c r="A79" s="5"/>
      <c r="C79" s="30"/>
      <c r="D79" s="44" t="s">
        <v>33</v>
      </c>
      <c r="E79" s="28" t="s">
        <v>42</v>
      </c>
      <c r="F79" s="27">
        <v>4</v>
      </c>
      <c r="G79" s="143"/>
      <c r="H79" s="26"/>
      <c r="I79" s="25">
        <f t="shared" si="10"/>
        <v>0</v>
      </c>
      <c r="J79" s="5"/>
    </row>
    <row r="80" spans="1:10" s="3" customFormat="1">
      <c r="A80" s="5"/>
      <c r="C80" s="30"/>
      <c r="D80" s="44" t="s">
        <v>41</v>
      </c>
      <c r="E80" s="28" t="s">
        <v>21</v>
      </c>
      <c r="F80" s="27">
        <v>6</v>
      </c>
      <c r="G80" s="143"/>
      <c r="H80" s="26"/>
      <c r="I80" s="25">
        <f t="shared" si="10"/>
        <v>0</v>
      </c>
      <c r="J80" s="5"/>
    </row>
    <row r="81" spans="1:10" s="3" customFormat="1">
      <c r="A81" s="5"/>
      <c r="C81" s="30"/>
      <c r="D81" s="44" t="s">
        <v>40</v>
      </c>
      <c r="E81" s="28" t="s">
        <v>21</v>
      </c>
      <c r="F81" s="27">
        <v>1</v>
      </c>
      <c r="G81" s="143"/>
      <c r="H81" s="26"/>
      <c r="I81" s="25">
        <f t="shared" si="10"/>
        <v>0</v>
      </c>
      <c r="J81" s="5"/>
    </row>
    <row r="82" spans="1:10" s="3" customFormat="1">
      <c r="A82" s="5"/>
      <c r="C82" s="30"/>
      <c r="D82" s="44" t="s">
        <v>39</v>
      </c>
      <c r="E82" s="28" t="s">
        <v>21</v>
      </c>
      <c r="F82" s="27">
        <v>2</v>
      </c>
      <c r="G82" s="143"/>
      <c r="H82" s="26"/>
      <c r="I82" s="25">
        <f t="shared" si="10"/>
        <v>0</v>
      </c>
      <c r="J82" s="5"/>
    </row>
    <row r="83" spans="1:10" s="3" customFormat="1">
      <c r="A83" s="5"/>
      <c r="C83" s="30"/>
      <c r="D83" s="44" t="s">
        <v>125</v>
      </c>
      <c r="E83" s="28" t="s">
        <v>21</v>
      </c>
      <c r="F83" s="27">
        <v>1</v>
      </c>
      <c r="G83" s="143"/>
      <c r="H83" s="26"/>
      <c r="I83" s="25">
        <f t="shared" si="10"/>
        <v>0</v>
      </c>
      <c r="J83" s="5"/>
    </row>
    <row r="84" spans="1:10" s="3" customFormat="1">
      <c r="A84" s="5"/>
      <c r="C84" s="30"/>
      <c r="D84" s="44" t="s">
        <v>149</v>
      </c>
      <c r="E84" s="28" t="s">
        <v>21</v>
      </c>
      <c r="F84" s="27">
        <v>1</v>
      </c>
      <c r="G84" s="143"/>
      <c r="H84" s="26"/>
      <c r="I84" s="25">
        <f t="shared" si="10"/>
        <v>0</v>
      </c>
      <c r="J84" s="5"/>
    </row>
    <row r="85" spans="1:10" s="3" customFormat="1">
      <c r="A85" s="5"/>
      <c r="C85" s="30"/>
      <c r="D85" s="44" t="s">
        <v>38</v>
      </c>
      <c r="E85" s="28" t="s">
        <v>21</v>
      </c>
      <c r="F85" s="27">
        <v>1</v>
      </c>
      <c r="G85" s="143"/>
      <c r="H85" s="26"/>
      <c r="I85" s="25">
        <f t="shared" si="10"/>
        <v>0</v>
      </c>
      <c r="J85" s="5"/>
    </row>
    <row r="86" spans="1:10" s="3" customFormat="1">
      <c r="A86" s="5"/>
      <c r="C86" s="30"/>
      <c r="D86" s="44" t="s">
        <v>37</v>
      </c>
      <c r="E86" s="28" t="s">
        <v>21</v>
      </c>
      <c r="F86" s="27">
        <v>1</v>
      </c>
      <c r="G86" s="143"/>
      <c r="H86" s="26"/>
      <c r="I86" s="25">
        <f t="shared" si="10"/>
        <v>0</v>
      </c>
      <c r="J86" s="5"/>
    </row>
    <row r="87" spans="1:10" s="3" customFormat="1">
      <c r="A87" s="5"/>
      <c r="C87" s="30"/>
      <c r="D87" s="100" t="s">
        <v>147</v>
      </c>
      <c r="E87" s="28"/>
      <c r="F87" s="27"/>
      <c r="G87" s="143"/>
      <c r="H87" s="26"/>
      <c r="I87" s="25"/>
      <c r="J87" s="5"/>
    </row>
    <row r="88" spans="1:10" s="3" customFormat="1">
      <c r="A88" s="5"/>
      <c r="C88" s="30"/>
      <c r="D88" s="44" t="s">
        <v>146</v>
      </c>
      <c r="E88" s="28" t="s">
        <v>14</v>
      </c>
      <c r="F88" s="27">
        <v>14</v>
      </c>
      <c r="G88" s="143"/>
      <c r="H88" s="26"/>
      <c r="I88" s="25">
        <f t="shared" ref="I88:I96" si="11">H88*F88</f>
        <v>0</v>
      </c>
      <c r="J88" s="5"/>
    </row>
    <row r="89" spans="1:10" s="3" customFormat="1">
      <c r="A89" s="5"/>
      <c r="C89" s="30"/>
      <c r="D89" s="44" t="s">
        <v>33</v>
      </c>
      <c r="E89" s="28" t="s">
        <v>42</v>
      </c>
      <c r="F89" s="27">
        <v>4</v>
      </c>
      <c r="G89" s="143"/>
      <c r="H89" s="26"/>
      <c r="I89" s="25">
        <f t="shared" si="11"/>
        <v>0</v>
      </c>
      <c r="J89" s="5"/>
    </row>
    <row r="90" spans="1:10" s="3" customFormat="1">
      <c r="A90" s="5"/>
      <c r="C90" s="30"/>
      <c r="D90" s="44" t="s">
        <v>41</v>
      </c>
      <c r="E90" s="28" t="s">
        <v>21</v>
      </c>
      <c r="F90" s="27">
        <v>6</v>
      </c>
      <c r="G90" s="143"/>
      <c r="H90" s="26"/>
      <c r="I90" s="25">
        <f t="shared" si="11"/>
        <v>0</v>
      </c>
      <c r="J90" s="5"/>
    </row>
    <row r="91" spans="1:10" s="3" customFormat="1">
      <c r="A91" s="5"/>
      <c r="C91" s="30"/>
      <c r="D91" s="44" t="s">
        <v>40</v>
      </c>
      <c r="E91" s="28" t="s">
        <v>21</v>
      </c>
      <c r="F91" s="27">
        <v>2</v>
      </c>
      <c r="G91" s="143"/>
      <c r="H91" s="26"/>
      <c r="I91" s="25">
        <f t="shared" si="11"/>
        <v>0</v>
      </c>
      <c r="J91" s="5"/>
    </row>
    <row r="92" spans="1:10" s="3" customFormat="1">
      <c r="A92" s="5"/>
      <c r="C92" s="30"/>
      <c r="D92" s="44" t="s">
        <v>39</v>
      </c>
      <c r="E92" s="28" t="s">
        <v>21</v>
      </c>
      <c r="F92" s="27">
        <v>2</v>
      </c>
      <c r="G92" s="143"/>
      <c r="H92" s="26"/>
      <c r="I92" s="25">
        <f t="shared" si="11"/>
        <v>0</v>
      </c>
      <c r="J92" s="5"/>
    </row>
    <row r="93" spans="1:10" s="3" customFormat="1">
      <c r="A93" s="5"/>
      <c r="C93" s="30"/>
      <c r="D93" s="44" t="s">
        <v>125</v>
      </c>
      <c r="E93" s="28" t="s">
        <v>21</v>
      </c>
      <c r="F93" s="27">
        <v>1</v>
      </c>
      <c r="G93" s="143"/>
      <c r="H93" s="26"/>
      <c r="I93" s="25">
        <f t="shared" si="11"/>
        <v>0</v>
      </c>
      <c r="J93" s="5"/>
    </row>
    <row r="94" spans="1:10" s="3" customFormat="1">
      <c r="A94" s="5"/>
      <c r="C94" s="30"/>
      <c r="D94" s="44" t="s">
        <v>149</v>
      </c>
      <c r="E94" s="28" t="s">
        <v>21</v>
      </c>
      <c r="F94" s="27">
        <v>1</v>
      </c>
      <c r="G94" s="143"/>
      <c r="H94" s="26"/>
      <c r="I94" s="25">
        <f t="shared" si="11"/>
        <v>0</v>
      </c>
      <c r="J94" s="5"/>
    </row>
    <row r="95" spans="1:10" s="3" customFormat="1">
      <c r="A95" s="5"/>
      <c r="C95" s="30"/>
      <c r="D95" s="44" t="s">
        <v>38</v>
      </c>
      <c r="E95" s="28" t="s">
        <v>21</v>
      </c>
      <c r="F95" s="27">
        <v>1</v>
      </c>
      <c r="G95" s="143"/>
      <c r="H95" s="26"/>
      <c r="I95" s="25">
        <f t="shared" si="11"/>
        <v>0</v>
      </c>
      <c r="J95" s="5"/>
    </row>
    <row r="96" spans="1:10" s="3" customFormat="1">
      <c r="A96" s="5"/>
      <c r="C96" s="30"/>
      <c r="D96" s="44" t="s">
        <v>37</v>
      </c>
      <c r="E96" s="28" t="s">
        <v>21</v>
      </c>
      <c r="F96" s="27">
        <v>1</v>
      </c>
      <c r="G96" s="143"/>
      <c r="H96" s="26"/>
      <c r="I96" s="25">
        <f t="shared" si="11"/>
        <v>0</v>
      </c>
      <c r="J96" s="5"/>
    </row>
    <row r="97" spans="1:10" s="3" customFormat="1">
      <c r="A97" s="5"/>
      <c r="C97" s="30"/>
      <c r="D97" s="100" t="s">
        <v>150</v>
      </c>
      <c r="E97" s="28"/>
      <c r="F97" s="27"/>
      <c r="G97" s="143"/>
      <c r="H97" s="26"/>
      <c r="I97" s="25"/>
      <c r="J97" s="5"/>
    </row>
    <row r="98" spans="1:10" s="3" customFormat="1">
      <c r="A98" s="5"/>
      <c r="C98" s="30"/>
      <c r="D98" s="44" t="s">
        <v>146</v>
      </c>
      <c r="E98" s="28" t="s">
        <v>14</v>
      </c>
      <c r="F98" s="27">
        <v>14</v>
      </c>
      <c r="G98" s="143"/>
      <c r="H98" s="26"/>
      <c r="I98" s="25">
        <f t="shared" ref="I98:I105" si="12">H98*F98</f>
        <v>0</v>
      </c>
      <c r="J98" s="5"/>
    </row>
    <row r="99" spans="1:10" s="3" customFormat="1">
      <c r="A99" s="5"/>
      <c r="C99" s="30"/>
      <c r="D99" s="44" t="s">
        <v>33</v>
      </c>
      <c r="E99" s="28" t="s">
        <v>42</v>
      </c>
      <c r="F99" s="27">
        <v>4</v>
      </c>
      <c r="G99" s="143"/>
      <c r="H99" s="26"/>
      <c r="I99" s="25">
        <f t="shared" si="12"/>
        <v>0</v>
      </c>
      <c r="J99" s="5"/>
    </row>
    <row r="100" spans="1:10" s="3" customFormat="1">
      <c r="A100" s="5"/>
      <c r="C100" s="30"/>
      <c r="D100" s="44" t="s">
        <v>41</v>
      </c>
      <c r="E100" s="28" t="s">
        <v>21</v>
      </c>
      <c r="F100" s="27">
        <v>6</v>
      </c>
      <c r="G100" s="143"/>
      <c r="H100" s="26"/>
      <c r="I100" s="25">
        <f t="shared" si="12"/>
        <v>0</v>
      </c>
      <c r="J100" s="5"/>
    </row>
    <row r="101" spans="1:10" s="3" customFormat="1">
      <c r="A101" s="5"/>
      <c r="C101" s="30"/>
      <c r="D101" s="44" t="s">
        <v>40</v>
      </c>
      <c r="E101" s="28" t="s">
        <v>21</v>
      </c>
      <c r="F101" s="27">
        <v>2</v>
      </c>
      <c r="G101" s="143"/>
      <c r="H101" s="26"/>
      <c r="I101" s="25">
        <f t="shared" si="12"/>
        <v>0</v>
      </c>
      <c r="J101" s="5"/>
    </row>
    <row r="102" spans="1:10" s="3" customFormat="1">
      <c r="A102" s="5"/>
      <c r="C102" s="30"/>
      <c r="D102" s="44" t="s">
        <v>39</v>
      </c>
      <c r="E102" s="28" t="s">
        <v>21</v>
      </c>
      <c r="F102" s="27">
        <v>2</v>
      </c>
      <c r="G102" s="143"/>
      <c r="H102" s="26"/>
      <c r="I102" s="25">
        <f t="shared" si="12"/>
        <v>0</v>
      </c>
      <c r="J102" s="5"/>
    </row>
    <row r="103" spans="1:10" s="3" customFormat="1">
      <c r="A103" s="5"/>
      <c r="C103" s="30"/>
      <c r="D103" s="44" t="s">
        <v>148</v>
      </c>
      <c r="E103" s="28" t="s">
        <v>21</v>
      </c>
      <c r="F103" s="27">
        <v>1</v>
      </c>
      <c r="G103" s="143"/>
      <c r="H103" s="26"/>
      <c r="I103" s="25">
        <f t="shared" si="12"/>
        <v>0</v>
      </c>
      <c r="J103" s="5"/>
    </row>
    <row r="104" spans="1:10" s="3" customFormat="1">
      <c r="A104" s="5"/>
      <c r="C104" s="30"/>
      <c r="D104" s="44" t="s">
        <v>38</v>
      </c>
      <c r="E104" s="28" t="s">
        <v>21</v>
      </c>
      <c r="F104" s="27">
        <v>1</v>
      </c>
      <c r="G104" s="143"/>
      <c r="H104" s="26"/>
      <c r="I104" s="25">
        <f t="shared" si="12"/>
        <v>0</v>
      </c>
      <c r="J104" s="5"/>
    </row>
    <row r="105" spans="1:10" s="3" customFormat="1">
      <c r="A105" s="5"/>
      <c r="C105" s="30"/>
      <c r="D105" s="44" t="s">
        <v>37</v>
      </c>
      <c r="E105" s="28" t="s">
        <v>21</v>
      </c>
      <c r="F105" s="27">
        <v>1</v>
      </c>
      <c r="G105" s="143"/>
      <c r="H105" s="26"/>
      <c r="I105" s="25">
        <f t="shared" si="12"/>
        <v>0</v>
      </c>
      <c r="J105" s="5"/>
    </row>
    <row r="106" spans="1:10" s="3" customFormat="1">
      <c r="A106" s="5"/>
      <c r="C106" s="30"/>
      <c r="D106" s="29"/>
      <c r="E106" s="28"/>
      <c r="F106" s="27"/>
      <c r="G106" s="143"/>
      <c r="H106" s="26"/>
      <c r="I106" s="25"/>
      <c r="J106" s="5"/>
    </row>
    <row r="107" spans="1:10" s="3" customFormat="1">
      <c r="A107" s="5"/>
      <c r="C107" s="30"/>
      <c r="D107" s="101" t="s">
        <v>168</v>
      </c>
      <c r="E107" s="28"/>
      <c r="F107" s="27"/>
      <c r="G107" s="143"/>
      <c r="H107" s="26"/>
      <c r="I107" s="25"/>
      <c r="J107" s="5"/>
    </row>
    <row r="108" spans="1:10" s="3" customFormat="1">
      <c r="A108" s="5"/>
      <c r="C108" s="30"/>
      <c r="D108" s="44" t="s">
        <v>169</v>
      </c>
      <c r="E108" s="28"/>
      <c r="F108" s="27">
        <v>3</v>
      </c>
      <c r="G108" s="143"/>
      <c r="H108" s="26"/>
      <c r="I108" s="25">
        <f t="shared" ref="I108:I112" si="13">H108*F108</f>
        <v>0</v>
      </c>
      <c r="J108" s="5"/>
    </row>
    <row r="109" spans="1:10" s="3" customFormat="1">
      <c r="A109" s="5"/>
      <c r="C109" s="30"/>
      <c r="D109" s="44" t="s">
        <v>172</v>
      </c>
      <c r="E109" s="28"/>
      <c r="F109" s="27">
        <v>6</v>
      </c>
      <c r="G109" s="143"/>
      <c r="H109" s="26"/>
      <c r="I109" s="25">
        <f t="shared" si="13"/>
        <v>0</v>
      </c>
      <c r="J109" s="5"/>
    </row>
    <row r="110" spans="1:10" s="3" customFormat="1">
      <c r="A110" s="5"/>
      <c r="C110" s="30"/>
      <c r="D110" s="44" t="s">
        <v>170</v>
      </c>
      <c r="E110" s="28"/>
      <c r="F110" s="27">
        <v>6</v>
      </c>
      <c r="G110" s="143"/>
      <c r="H110" s="26"/>
      <c r="I110" s="25">
        <f t="shared" si="13"/>
        <v>0</v>
      </c>
      <c r="J110" s="5"/>
    </row>
    <row r="111" spans="1:10" s="3" customFormat="1">
      <c r="A111" s="5"/>
      <c r="C111" s="30"/>
      <c r="D111" s="44" t="s">
        <v>175</v>
      </c>
      <c r="E111" s="28"/>
      <c r="F111" s="27">
        <v>3</v>
      </c>
      <c r="G111" s="143"/>
      <c r="H111" s="26"/>
      <c r="I111" s="25">
        <f t="shared" si="13"/>
        <v>0</v>
      </c>
      <c r="J111" s="5"/>
    </row>
    <row r="112" spans="1:10" s="3" customFormat="1">
      <c r="A112" s="5"/>
      <c r="C112" s="30"/>
      <c r="D112" s="44" t="s">
        <v>171</v>
      </c>
      <c r="E112" s="28"/>
      <c r="F112" s="27">
        <v>3</v>
      </c>
      <c r="G112" s="143"/>
      <c r="H112" s="26"/>
      <c r="I112" s="25">
        <f t="shared" si="13"/>
        <v>0</v>
      </c>
      <c r="J112" s="5"/>
    </row>
    <row r="113" spans="1:10" s="3" customFormat="1">
      <c r="A113" s="5"/>
      <c r="C113" s="30"/>
      <c r="D113" s="29"/>
      <c r="E113" s="28"/>
      <c r="F113" s="27"/>
      <c r="G113" s="143"/>
      <c r="H113" s="26"/>
      <c r="I113" s="25"/>
      <c r="J113" s="5"/>
    </row>
    <row r="114" spans="1:10" s="3" customFormat="1">
      <c r="A114" s="5"/>
      <c r="C114" s="30"/>
      <c r="D114" s="78" t="s">
        <v>181</v>
      </c>
      <c r="E114" s="28"/>
      <c r="F114" s="27"/>
      <c r="G114" s="143"/>
      <c r="H114" s="26"/>
      <c r="I114" s="25"/>
      <c r="J114" s="5"/>
    </row>
    <row r="115" spans="1:10" s="3" customFormat="1">
      <c r="A115" s="5"/>
      <c r="C115" s="30"/>
      <c r="D115" s="44" t="s">
        <v>296</v>
      </c>
      <c r="E115" s="79" t="s">
        <v>21</v>
      </c>
      <c r="F115" s="27">
        <v>1</v>
      </c>
      <c r="G115" s="143"/>
      <c r="H115" s="26"/>
      <c r="I115" s="25">
        <f t="shared" ref="I115" si="14">H115*F115</f>
        <v>0</v>
      </c>
      <c r="J115" s="5"/>
    </row>
    <row r="116" spans="1:10" s="3" customFormat="1">
      <c r="A116" s="5"/>
      <c r="C116" s="30"/>
      <c r="D116" s="78" t="s">
        <v>234</v>
      </c>
      <c r="E116" s="28"/>
      <c r="F116" s="27"/>
      <c r="G116" s="143"/>
      <c r="H116" s="26"/>
      <c r="I116" s="25"/>
      <c r="J116" s="5"/>
    </row>
    <row r="117" spans="1:10" s="3" customFormat="1">
      <c r="A117" s="5"/>
      <c r="C117" s="30"/>
      <c r="D117" s="44" t="s">
        <v>233</v>
      </c>
      <c r="E117" s="79" t="s">
        <v>8</v>
      </c>
      <c r="F117" s="27">
        <v>1</v>
      </c>
      <c r="G117" s="143"/>
      <c r="H117" s="26"/>
      <c r="I117" s="25">
        <f t="shared" ref="I117" si="15">H117*F117</f>
        <v>0</v>
      </c>
      <c r="J117" s="5"/>
    </row>
    <row r="118" spans="1:10" s="3" customFormat="1">
      <c r="A118" s="5"/>
      <c r="C118" s="30"/>
      <c r="D118" s="44" t="s">
        <v>116</v>
      </c>
      <c r="E118" s="79" t="s">
        <v>4</v>
      </c>
      <c r="F118" s="27"/>
      <c r="G118" s="143"/>
      <c r="H118" s="26"/>
      <c r="I118" s="25"/>
      <c r="J118" s="5"/>
    </row>
    <row r="119" spans="1:10" s="3" customFormat="1">
      <c r="A119" s="5"/>
      <c r="C119" s="30"/>
      <c r="D119" s="44" t="s">
        <v>115</v>
      </c>
      <c r="E119" s="79" t="s">
        <v>4</v>
      </c>
      <c r="F119" s="27"/>
      <c r="G119" s="143"/>
      <c r="H119" s="26"/>
      <c r="I119" s="25"/>
      <c r="J119" s="5"/>
    </row>
    <row r="120" spans="1:10" s="3" customFormat="1" ht="6" customHeight="1" thickBot="1">
      <c r="A120" s="5"/>
      <c r="B120" s="31"/>
      <c r="C120" s="82"/>
      <c r="D120" s="81"/>
      <c r="E120" s="24"/>
      <c r="F120" s="16"/>
      <c r="G120" s="196"/>
      <c r="H120" s="4"/>
      <c r="I120" s="67"/>
      <c r="J120" s="5"/>
    </row>
    <row r="121" spans="1:10" s="3" customFormat="1">
      <c r="A121" s="5"/>
      <c r="B121" s="20"/>
      <c r="C121" s="19"/>
      <c r="D121" s="35" t="s">
        <v>121</v>
      </c>
      <c r="E121" s="68"/>
      <c r="F121" s="34"/>
      <c r="G121" s="199"/>
      <c r="H121" s="33"/>
      <c r="I121" s="32">
        <f>SUM(I122:I134)</f>
        <v>0</v>
      </c>
      <c r="J121" s="5"/>
    </row>
    <row r="122" spans="1:10" s="3" customFormat="1">
      <c r="A122" s="5"/>
      <c r="B122" s="20"/>
      <c r="C122" s="19"/>
      <c r="D122" s="35"/>
      <c r="E122" s="68"/>
      <c r="F122" s="137"/>
      <c r="G122" s="200"/>
      <c r="H122" s="4"/>
      <c r="I122" s="138"/>
      <c r="J122" s="5"/>
    </row>
    <row r="123" spans="1:10" s="3" customFormat="1">
      <c r="A123" s="5"/>
      <c r="B123" s="20"/>
      <c r="C123" s="19"/>
      <c r="D123" s="78" t="s">
        <v>118</v>
      </c>
      <c r="E123" s="28"/>
      <c r="F123" s="27"/>
      <c r="G123" s="143"/>
      <c r="H123" s="84"/>
      <c r="I123" s="83"/>
      <c r="J123" s="5"/>
    </row>
    <row r="124" spans="1:10" s="3" customFormat="1">
      <c r="A124" s="5"/>
      <c r="B124" s="20"/>
      <c r="C124" s="19"/>
      <c r="D124" s="44" t="s">
        <v>236</v>
      </c>
      <c r="E124" s="79" t="s">
        <v>14</v>
      </c>
      <c r="F124" s="27">
        <f>24*8+16*2+15*2+12*3+8*5+8*8+100</f>
        <v>494</v>
      </c>
      <c r="G124" s="143"/>
      <c r="H124" s="84"/>
      <c r="I124" s="83">
        <f>H124*F124</f>
        <v>0</v>
      </c>
      <c r="J124" s="5"/>
    </row>
    <row r="125" spans="1:10" s="3" customFormat="1">
      <c r="A125" s="5"/>
      <c r="B125" s="20"/>
      <c r="C125" s="19"/>
      <c r="D125" s="44" t="s">
        <v>117</v>
      </c>
      <c r="E125" s="28" t="s">
        <v>21</v>
      </c>
      <c r="F125" s="27">
        <f>2*28</f>
        <v>56</v>
      </c>
      <c r="G125" s="143"/>
      <c r="H125" s="84"/>
      <c r="I125" s="83">
        <f>H125*F125</f>
        <v>0</v>
      </c>
      <c r="J125" s="5"/>
    </row>
    <row r="126" spans="1:10" s="3" customFormat="1">
      <c r="A126" s="5"/>
      <c r="B126" s="20"/>
      <c r="C126" s="19"/>
      <c r="D126" s="44" t="s">
        <v>104</v>
      </c>
      <c r="E126" s="28" t="s">
        <v>21</v>
      </c>
      <c r="F126" s="27">
        <v>28</v>
      </c>
      <c r="G126" s="143"/>
      <c r="H126" s="84"/>
      <c r="I126" s="83">
        <f>H126*F126</f>
        <v>0</v>
      </c>
      <c r="J126" s="5"/>
    </row>
    <row r="127" spans="1:10" s="3" customFormat="1">
      <c r="A127" s="5"/>
      <c r="B127" s="20"/>
      <c r="C127" s="19"/>
      <c r="D127" s="44" t="s">
        <v>237</v>
      </c>
      <c r="E127" s="28" t="s">
        <v>21</v>
      </c>
      <c r="F127" s="27">
        <v>9</v>
      </c>
      <c r="G127" s="143"/>
      <c r="H127" s="84"/>
      <c r="I127" s="83">
        <f>H127*F127</f>
        <v>0</v>
      </c>
      <c r="J127" s="5"/>
    </row>
    <row r="128" spans="1:10" s="3" customFormat="1">
      <c r="A128" s="5"/>
      <c r="B128" s="20"/>
      <c r="C128" s="19"/>
      <c r="D128" s="35"/>
      <c r="E128" s="68"/>
      <c r="F128" s="137"/>
      <c r="G128" s="200"/>
      <c r="H128" s="4"/>
      <c r="I128" s="138"/>
      <c r="J128" s="5"/>
    </row>
    <row r="129" spans="1:10" s="3" customFormat="1">
      <c r="A129" s="5"/>
      <c r="B129" s="31"/>
      <c r="C129" s="54"/>
      <c r="D129" s="78" t="s">
        <v>120</v>
      </c>
      <c r="E129" s="28"/>
      <c r="F129" s="27"/>
      <c r="G129" s="143"/>
      <c r="H129" s="84"/>
      <c r="I129" s="83"/>
      <c r="J129" s="5"/>
    </row>
    <row r="130" spans="1:10" s="3" customFormat="1">
      <c r="A130" s="5"/>
      <c r="B130" s="20"/>
      <c r="C130" s="54"/>
      <c r="D130" s="44" t="s">
        <v>120</v>
      </c>
      <c r="E130" s="79" t="s">
        <v>21</v>
      </c>
      <c r="F130" s="27">
        <f>17+1+67+25</f>
        <v>110</v>
      </c>
      <c r="G130" s="143"/>
      <c r="H130" s="84"/>
      <c r="I130" s="83">
        <f>H130*F130</f>
        <v>0</v>
      </c>
      <c r="J130" s="5"/>
    </row>
    <row r="131" spans="1:10" s="3" customFormat="1">
      <c r="A131" s="5"/>
      <c r="B131" s="20"/>
      <c r="C131" s="41"/>
      <c r="D131" s="44" t="s">
        <v>119</v>
      </c>
      <c r="E131" s="28" t="s">
        <v>21</v>
      </c>
      <c r="F131" s="27">
        <v>110</v>
      </c>
      <c r="G131" s="143"/>
      <c r="H131" s="84"/>
      <c r="I131" s="83">
        <f>H131*F131</f>
        <v>0</v>
      </c>
      <c r="J131" s="5"/>
    </row>
    <row r="132" spans="1:10" s="3" customFormat="1">
      <c r="A132" s="5"/>
      <c r="B132" s="31"/>
      <c r="C132" s="54"/>
      <c r="D132" s="44" t="s">
        <v>238</v>
      </c>
      <c r="E132" s="28" t="s">
        <v>21</v>
      </c>
      <c r="F132" s="27">
        <v>110</v>
      </c>
      <c r="G132" s="143"/>
      <c r="H132" s="84"/>
      <c r="I132" s="83">
        <f t="shared" ref="I132:I133" si="16">H132*F132</f>
        <v>0</v>
      </c>
      <c r="J132" s="5"/>
    </row>
    <row r="133" spans="1:10" s="3" customFormat="1">
      <c r="A133" s="5"/>
      <c r="B133" s="20"/>
      <c r="C133" s="54"/>
      <c r="D133" s="44" t="s">
        <v>239</v>
      </c>
      <c r="E133" s="28" t="s">
        <v>21</v>
      </c>
      <c r="F133" s="27">
        <v>110</v>
      </c>
      <c r="G133" s="143"/>
      <c r="H133" s="84"/>
      <c r="I133" s="83">
        <f t="shared" si="16"/>
        <v>0</v>
      </c>
      <c r="J133" s="5"/>
    </row>
    <row r="134" spans="1:10" s="3" customFormat="1" ht="15.75" thickBot="1">
      <c r="A134" s="5"/>
      <c r="B134" s="20"/>
      <c r="C134" s="54"/>
      <c r="D134" s="44"/>
      <c r="E134" s="28"/>
      <c r="F134" s="27"/>
      <c r="G134" s="143"/>
      <c r="H134" s="84"/>
      <c r="I134" s="83"/>
      <c r="J134" s="5"/>
    </row>
    <row r="135" spans="1:10" s="3" customFormat="1">
      <c r="A135" s="5"/>
      <c r="B135" s="20"/>
      <c r="C135" s="54"/>
      <c r="D135" s="35" t="s">
        <v>235</v>
      </c>
      <c r="E135" s="28"/>
      <c r="F135" s="27"/>
      <c r="G135" s="143"/>
      <c r="H135" s="26"/>
      <c r="I135" s="32">
        <f>SUM(I136:I162)</f>
        <v>0</v>
      </c>
      <c r="J135" s="5"/>
    </row>
    <row r="136" spans="1:10" s="3" customFormat="1">
      <c r="A136" s="5"/>
      <c r="B136" s="20"/>
      <c r="C136" s="54"/>
      <c r="D136" s="55" t="s">
        <v>297</v>
      </c>
      <c r="E136" s="28"/>
      <c r="F136" s="27"/>
      <c r="G136" s="143"/>
      <c r="H136" s="139"/>
      <c r="I136" s="25"/>
      <c r="J136" s="5"/>
    </row>
    <row r="137" spans="1:10" s="3" customFormat="1">
      <c r="A137" s="5"/>
      <c r="B137" s="20"/>
      <c r="C137" s="54"/>
      <c r="D137" s="44" t="s">
        <v>241</v>
      </c>
      <c r="E137" s="28" t="s">
        <v>14</v>
      </c>
      <c r="F137" s="27">
        <f>110*15</f>
        <v>1650</v>
      </c>
      <c r="G137" s="143"/>
      <c r="H137" s="26"/>
      <c r="I137" s="25">
        <f t="shared" ref="I137:I142" si="17">H137*F137</f>
        <v>0</v>
      </c>
      <c r="J137" s="5"/>
    </row>
    <row r="138" spans="1:10" s="3" customFormat="1">
      <c r="A138" s="5"/>
      <c r="B138" s="20"/>
      <c r="C138" s="54"/>
      <c r="D138" s="44" t="s">
        <v>240</v>
      </c>
      <c r="E138" s="28" t="s">
        <v>14</v>
      </c>
      <c r="F138" s="27">
        <v>890</v>
      </c>
      <c r="G138" s="143"/>
      <c r="H138" s="26"/>
      <c r="I138" s="25">
        <f t="shared" si="17"/>
        <v>0</v>
      </c>
      <c r="J138" s="5"/>
    </row>
    <row r="139" spans="1:10" s="3" customFormat="1">
      <c r="A139" s="5"/>
      <c r="B139" s="20"/>
      <c r="C139" s="54"/>
      <c r="D139" s="44" t="s">
        <v>242</v>
      </c>
      <c r="E139" s="28" t="s">
        <v>14</v>
      </c>
      <c r="F139" s="27">
        <v>680</v>
      </c>
      <c r="G139" s="143"/>
      <c r="H139" s="26"/>
      <c r="I139" s="25">
        <f t="shared" si="17"/>
        <v>0</v>
      </c>
      <c r="J139" s="5"/>
    </row>
    <row r="140" spans="1:10" s="3" customFormat="1">
      <c r="A140" s="5"/>
      <c r="B140" s="20"/>
      <c r="C140" s="54"/>
      <c r="D140" s="44" t="s">
        <v>124</v>
      </c>
      <c r="E140" s="28" t="s">
        <v>21</v>
      </c>
      <c r="F140" s="27">
        <v>16</v>
      </c>
      <c r="G140" s="143"/>
      <c r="H140" s="26"/>
      <c r="I140" s="25">
        <f t="shared" si="17"/>
        <v>0</v>
      </c>
      <c r="J140" s="5"/>
    </row>
    <row r="141" spans="1:10" s="3" customFormat="1">
      <c r="A141" s="5"/>
      <c r="B141" s="20"/>
      <c r="C141" s="54"/>
      <c r="D141" s="44" t="s">
        <v>123</v>
      </c>
      <c r="E141" s="28" t="s">
        <v>21</v>
      </c>
      <c r="F141" s="27">
        <v>32</v>
      </c>
      <c r="G141" s="143"/>
      <c r="H141" s="26"/>
      <c r="I141" s="25">
        <f t="shared" si="17"/>
        <v>0</v>
      </c>
      <c r="J141" s="5"/>
    </row>
    <row r="142" spans="1:10" s="3" customFormat="1">
      <c r="B142" s="20"/>
      <c r="C142" s="54"/>
      <c r="D142" s="44" t="s">
        <v>122</v>
      </c>
      <c r="E142" s="28" t="s">
        <v>21</v>
      </c>
      <c r="F142" s="27">
        <v>8</v>
      </c>
      <c r="G142" s="143"/>
      <c r="H142" s="26"/>
      <c r="I142" s="25">
        <f t="shared" si="17"/>
        <v>0</v>
      </c>
    </row>
    <row r="143" spans="1:10" s="3" customFormat="1">
      <c r="B143" s="20"/>
      <c r="C143" s="54"/>
      <c r="D143" s="29" t="s">
        <v>244</v>
      </c>
      <c r="E143" s="28"/>
      <c r="F143" s="27"/>
      <c r="G143" s="143"/>
      <c r="H143" s="26"/>
      <c r="I143" s="25"/>
    </row>
    <row r="144" spans="1:10" s="3" customFormat="1">
      <c r="B144" s="20"/>
      <c r="C144" s="54"/>
      <c r="D144" s="44" t="s">
        <v>36</v>
      </c>
      <c r="E144" s="28" t="s">
        <v>8</v>
      </c>
      <c r="F144" s="27">
        <v>1</v>
      </c>
      <c r="G144" s="143"/>
      <c r="H144" s="26"/>
      <c r="I144" s="25">
        <f t="shared" ref="I144" si="18">H144*F144</f>
        <v>0</v>
      </c>
    </row>
    <row r="145" spans="2:9" s="3" customFormat="1">
      <c r="B145" s="20"/>
      <c r="C145" s="54"/>
      <c r="D145" s="29" t="s">
        <v>35</v>
      </c>
      <c r="E145" s="28"/>
      <c r="F145" s="27"/>
      <c r="G145" s="143"/>
      <c r="H145" s="26"/>
      <c r="I145" s="25">
        <f>H145*F145</f>
        <v>0</v>
      </c>
    </row>
    <row r="146" spans="2:9" s="3" customFormat="1">
      <c r="B146" s="20"/>
      <c r="C146" s="54"/>
      <c r="D146" s="44" t="s">
        <v>35</v>
      </c>
      <c r="E146" s="28" t="s">
        <v>8</v>
      </c>
      <c r="F146" s="27">
        <v>1</v>
      </c>
      <c r="G146" s="143"/>
      <c r="H146" s="26"/>
      <c r="I146" s="25">
        <f t="shared" ref="I146" si="19">H146*F146</f>
        <v>0</v>
      </c>
    </row>
    <row r="147" spans="2:9" s="3" customFormat="1">
      <c r="B147" s="20"/>
      <c r="C147" s="54"/>
      <c r="D147" s="44"/>
      <c r="E147" s="28"/>
      <c r="F147" s="27"/>
      <c r="G147" s="143"/>
      <c r="H147" s="26"/>
      <c r="I147" s="25"/>
    </row>
    <row r="148" spans="2:9" s="3" customFormat="1">
      <c r="B148" s="20"/>
      <c r="C148" s="54"/>
      <c r="D148" s="55" t="s">
        <v>298</v>
      </c>
      <c r="E148" s="28"/>
      <c r="F148" s="27"/>
      <c r="G148" s="143"/>
      <c r="H148" s="139"/>
      <c r="I148" s="25"/>
    </row>
    <row r="149" spans="2:9" s="3" customFormat="1">
      <c r="B149" s="20"/>
      <c r="C149" s="54"/>
      <c r="D149" s="44" t="s">
        <v>241</v>
      </c>
      <c r="E149" s="28" t="s">
        <v>14</v>
      </c>
      <c r="F149" s="27">
        <v>22</v>
      </c>
      <c r="G149" s="143"/>
      <c r="H149" s="26"/>
      <c r="I149" s="25">
        <f t="shared" ref="I149:I156" si="20">H149*F149</f>
        <v>0</v>
      </c>
    </row>
    <row r="150" spans="2:9" s="3" customFormat="1">
      <c r="B150" s="20"/>
      <c r="C150" s="54"/>
      <c r="D150" s="44" t="s">
        <v>240</v>
      </c>
      <c r="E150" s="28" t="s">
        <v>14</v>
      </c>
      <c r="F150" s="27">
        <v>30</v>
      </c>
      <c r="G150" s="143"/>
      <c r="H150" s="26"/>
      <c r="I150" s="25">
        <f t="shared" si="20"/>
        <v>0</v>
      </c>
    </row>
    <row r="151" spans="2:9" s="3" customFormat="1">
      <c r="B151" s="20"/>
      <c r="C151" s="54"/>
      <c r="D151" s="44" t="s">
        <v>242</v>
      </c>
      <c r="E151" s="28" t="s">
        <v>14</v>
      </c>
      <c r="F151" s="27">
        <v>62</v>
      </c>
      <c r="G151" s="143"/>
      <c r="H151" s="26"/>
      <c r="I151" s="25">
        <f t="shared" si="20"/>
        <v>0</v>
      </c>
    </row>
    <row r="152" spans="2:9" s="3" customFormat="1">
      <c r="B152" s="20"/>
      <c r="C152" s="54"/>
      <c r="D152" s="44" t="s">
        <v>299</v>
      </c>
      <c r="E152" s="28" t="s">
        <v>21</v>
      </c>
      <c r="F152" s="27">
        <v>6</v>
      </c>
      <c r="G152" s="143"/>
      <c r="H152" s="26"/>
      <c r="I152" s="25">
        <f t="shared" si="20"/>
        <v>0</v>
      </c>
    </row>
    <row r="153" spans="2:9" s="3" customFormat="1">
      <c r="B153" s="20"/>
      <c r="C153" s="54"/>
      <c r="D153" s="44" t="s">
        <v>123</v>
      </c>
      <c r="E153" s="28" t="s">
        <v>21</v>
      </c>
      <c r="F153" s="27">
        <v>18</v>
      </c>
      <c r="G153" s="143"/>
      <c r="H153" s="26"/>
      <c r="I153" s="25">
        <f t="shared" si="20"/>
        <v>0</v>
      </c>
    </row>
    <row r="154" spans="2:9" s="3" customFormat="1">
      <c r="B154" s="20"/>
      <c r="C154" s="54"/>
      <c r="D154" s="44" t="s">
        <v>122</v>
      </c>
      <c r="E154" s="28" t="s">
        <v>21</v>
      </c>
      <c r="F154" s="27">
        <v>12</v>
      </c>
      <c r="G154" s="143"/>
      <c r="H154" s="26"/>
      <c r="I154" s="25">
        <f t="shared" si="20"/>
        <v>0</v>
      </c>
    </row>
    <row r="155" spans="2:9" s="3" customFormat="1">
      <c r="B155" s="20"/>
      <c r="C155" s="54"/>
      <c r="D155" s="44"/>
      <c r="E155" s="28"/>
      <c r="F155" s="27"/>
      <c r="G155" s="143"/>
      <c r="H155" s="26"/>
      <c r="I155" s="25"/>
    </row>
    <row r="156" spans="2:9" s="3" customFormat="1">
      <c r="B156" s="20"/>
      <c r="C156" s="54"/>
      <c r="D156" s="44" t="s">
        <v>138</v>
      </c>
      <c r="E156" s="28" t="s">
        <v>8</v>
      </c>
      <c r="F156" s="27">
        <v>1</v>
      </c>
      <c r="G156" s="143"/>
      <c r="H156" s="26"/>
      <c r="I156" s="25">
        <f t="shared" si="20"/>
        <v>0</v>
      </c>
    </row>
    <row r="157" spans="2:9" s="3" customFormat="1">
      <c r="B157" s="20"/>
      <c r="C157" s="54"/>
      <c r="D157" s="44"/>
      <c r="E157" s="28"/>
      <c r="F157" s="27"/>
      <c r="G157" s="143"/>
      <c r="H157" s="26"/>
      <c r="I157" s="25"/>
    </row>
    <row r="158" spans="2:9" s="3" customFormat="1">
      <c r="B158" s="20"/>
      <c r="C158" s="54"/>
      <c r="D158" s="29" t="s">
        <v>244</v>
      </c>
      <c r="E158" s="28"/>
      <c r="F158" s="27"/>
      <c r="G158" s="143"/>
      <c r="H158" s="26"/>
      <c r="I158" s="25"/>
    </row>
    <row r="159" spans="2:9" s="3" customFormat="1">
      <c r="B159" s="20"/>
      <c r="C159" s="54"/>
      <c r="D159" s="44" t="s">
        <v>300</v>
      </c>
      <c r="E159" s="28" t="s">
        <v>8</v>
      </c>
      <c r="F159" s="27">
        <v>1</v>
      </c>
      <c r="G159" s="143"/>
      <c r="H159" s="26"/>
      <c r="I159" s="25">
        <f t="shared" ref="I159" si="21">H159*F159</f>
        <v>0</v>
      </c>
    </row>
    <row r="160" spans="2:9" s="3" customFormat="1">
      <c r="B160" s="20"/>
      <c r="C160" s="54"/>
      <c r="D160" s="29" t="s">
        <v>35</v>
      </c>
      <c r="E160" s="28"/>
      <c r="F160" s="27"/>
      <c r="G160" s="143"/>
      <c r="H160" s="26"/>
      <c r="I160" s="25">
        <f>H160*F160</f>
        <v>0</v>
      </c>
    </row>
    <row r="161" spans="1:10" s="3" customFormat="1">
      <c r="B161" s="20"/>
      <c r="C161" s="54"/>
      <c r="D161" s="44" t="s">
        <v>35</v>
      </c>
      <c r="E161" s="28" t="s">
        <v>8</v>
      </c>
      <c r="F161" s="27">
        <v>1</v>
      </c>
      <c r="G161" s="143"/>
      <c r="H161" s="26"/>
      <c r="I161" s="25">
        <f t="shared" ref="I161" si="22">H161*F161</f>
        <v>0</v>
      </c>
    </row>
    <row r="162" spans="1:10" s="3" customFormat="1">
      <c r="B162" s="20"/>
      <c r="C162" s="54"/>
      <c r="D162" s="44"/>
      <c r="E162" s="28"/>
      <c r="F162" s="27"/>
      <c r="G162" s="143"/>
      <c r="H162" s="26"/>
      <c r="I162" s="25">
        <f t="shared" ref="I162" si="23">H162*F162</f>
        <v>0</v>
      </c>
    </row>
    <row r="163" spans="1:10" s="3" customFormat="1" ht="6" customHeight="1" thickBot="1">
      <c r="A163" s="80"/>
      <c r="B163" s="31"/>
      <c r="C163" s="82"/>
      <c r="D163" s="81"/>
      <c r="E163" s="24"/>
      <c r="F163" s="16"/>
      <c r="G163" s="196"/>
      <c r="H163" s="4"/>
      <c r="I163" s="67"/>
      <c r="J163" s="80"/>
    </row>
    <row r="164" spans="1:10" s="3" customFormat="1">
      <c r="A164" s="80"/>
      <c r="B164" s="20" t="s">
        <v>114</v>
      </c>
      <c r="C164" s="19"/>
      <c r="D164" s="35" t="s">
        <v>65</v>
      </c>
      <c r="E164" s="68"/>
      <c r="F164" s="34"/>
      <c r="G164" s="199"/>
      <c r="H164" s="33"/>
      <c r="I164" s="32">
        <f>SUM(I165:I167)</f>
        <v>0</v>
      </c>
      <c r="J164" s="80"/>
    </row>
    <row r="165" spans="1:10" s="3" customFormat="1">
      <c r="A165" s="5"/>
      <c r="B165" s="31"/>
      <c r="C165" s="54"/>
      <c r="D165" s="78" t="s">
        <v>113</v>
      </c>
      <c r="E165" s="28" t="s">
        <v>8</v>
      </c>
      <c r="F165" s="27">
        <v>1</v>
      </c>
      <c r="G165" s="143"/>
      <c r="H165" s="26"/>
      <c r="I165" s="25">
        <f>H165*F165</f>
        <v>0</v>
      </c>
      <c r="J165" s="25">
        <f>I165*H165</f>
        <v>0</v>
      </c>
    </row>
    <row r="166" spans="1:10" s="3" customFormat="1">
      <c r="A166" s="5"/>
      <c r="B166" s="31"/>
      <c r="C166" s="54"/>
      <c r="D166" s="78" t="s">
        <v>243</v>
      </c>
      <c r="E166" s="28" t="s">
        <v>8</v>
      </c>
      <c r="F166" s="27">
        <v>1</v>
      </c>
      <c r="G166" s="143"/>
      <c r="H166" s="26"/>
      <c r="I166" s="25">
        <f>H166*F166</f>
        <v>0</v>
      </c>
      <c r="J166" s="5"/>
    </row>
    <row r="167" spans="1:10" s="3" customFormat="1">
      <c r="A167" s="5"/>
      <c r="B167" s="31"/>
      <c r="C167" s="54"/>
      <c r="D167" s="78" t="s">
        <v>112</v>
      </c>
      <c r="E167" s="28" t="s">
        <v>8</v>
      </c>
      <c r="F167" s="27">
        <v>1</v>
      </c>
      <c r="G167" s="143"/>
      <c r="H167" s="26"/>
      <c r="I167" s="25">
        <f>H167*F167</f>
        <v>0</v>
      </c>
      <c r="J167" s="5"/>
    </row>
    <row r="168" spans="1:10" s="3" customFormat="1" ht="6" customHeight="1">
      <c r="A168" s="5"/>
      <c r="B168" s="20"/>
      <c r="C168" s="19"/>
      <c r="D168" s="19"/>
      <c r="E168" s="24"/>
      <c r="F168" s="77"/>
      <c r="G168" s="194"/>
      <c r="H168" s="76"/>
      <c r="I168" s="75"/>
      <c r="J168" s="5"/>
    </row>
    <row r="169" spans="1:10" s="3" customFormat="1">
      <c r="A169" s="5"/>
      <c r="B169" s="20"/>
      <c r="C169" s="19"/>
      <c r="D169" s="18"/>
      <c r="E169" s="4"/>
      <c r="F169" s="177" t="s">
        <v>111</v>
      </c>
      <c r="G169" s="180"/>
      <c r="H169" s="178"/>
      <c r="I169" s="17">
        <f>+I164+I135+I121+I18+I11</f>
        <v>0</v>
      </c>
      <c r="J169" s="5"/>
    </row>
    <row r="170" spans="1:10" s="3" customFormat="1">
      <c r="B170" s="86"/>
      <c r="C170" s="19"/>
      <c r="D170" s="6"/>
      <c r="E170" s="6"/>
      <c r="F170" s="74"/>
      <c r="G170" s="74"/>
      <c r="H170" s="74"/>
      <c r="I170" s="74"/>
    </row>
    <row r="171" spans="1:10" s="3" customFormat="1" ht="15.75" thickBot="1">
      <c r="B171" s="86"/>
      <c r="C171" s="19"/>
      <c r="D171" s="72" t="s">
        <v>245</v>
      </c>
      <c r="E171" s="58"/>
      <c r="F171" s="172"/>
      <c r="G171" s="172"/>
      <c r="H171" s="172"/>
      <c r="I171" s="179"/>
    </row>
    <row r="172" spans="1:10" s="3" customFormat="1">
      <c r="B172" s="86"/>
      <c r="C172" s="19"/>
      <c r="D172" s="35" t="s">
        <v>252</v>
      </c>
      <c r="E172" s="28"/>
      <c r="F172" s="140"/>
      <c r="G172" s="140"/>
      <c r="H172" s="140"/>
      <c r="I172" s="32">
        <f>SUM(I173:I179)</f>
        <v>0</v>
      </c>
    </row>
    <row r="173" spans="1:10" s="3" customFormat="1">
      <c r="B173" s="86"/>
      <c r="C173" s="19"/>
      <c r="D173" s="44" t="s">
        <v>246</v>
      </c>
      <c r="E173" s="28" t="s">
        <v>8</v>
      </c>
      <c r="F173" s="27">
        <v>3</v>
      </c>
      <c r="G173" s="143"/>
      <c r="H173" s="26"/>
      <c r="I173" s="25">
        <f>H173*F173</f>
        <v>0</v>
      </c>
    </row>
    <row r="174" spans="1:10" s="3" customFormat="1">
      <c r="B174" s="86"/>
      <c r="C174" s="19"/>
      <c r="D174" s="44" t="s">
        <v>247</v>
      </c>
      <c r="E174" s="28" t="s">
        <v>8</v>
      </c>
      <c r="F174" s="27">
        <v>3</v>
      </c>
      <c r="G174" s="143"/>
      <c r="H174" s="26"/>
      <c r="I174" s="25">
        <f t="shared" ref="I174:I178" si="24">H174*F174</f>
        <v>0</v>
      </c>
    </row>
    <row r="175" spans="1:10" s="3" customFormat="1">
      <c r="B175" s="86"/>
      <c r="C175" s="19"/>
      <c r="D175" s="44" t="s">
        <v>248</v>
      </c>
      <c r="E175" s="28" t="s">
        <v>8</v>
      </c>
      <c r="F175" s="27">
        <v>3</v>
      </c>
      <c r="G175" s="143"/>
      <c r="H175" s="26"/>
      <c r="I175" s="25">
        <f t="shared" si="24"/>
        <v>0</v>
      </c>
    </row>
    <row r="176" spans="1:10" s="3" customFormat="1">
      <c r="B176" s="86"/>
      <c r="C176" s="19"/>
      <c r="D176" s="44" t="s">
        <v>249</v>
      </c>
      <c r="E176" s="28" t="s">
        <v>8</v>
      </c>
      <c r="F176" s="27">
        <v>3</v>
      </c>
      <c r="G176" s="143"/>
      <c r="H176" s="26"/>
      <c r="I176" s="25">
        <f t="shared" si="24"/>
        <v>0</v>
      </c>
    </row>
    <row r="177" spans="2:9" s="3" customFormat="1">
      <c r="B177" s="86"/>
      <c r="C177" s="19"/>
      <c r="D177" s="44" t="s">
        <v>251</v>
      </c>
      <c r="E177" s="28" t="s">
        <v>8</v>
      </c>
      <c r="F177" s="27">
        <v>3</v>
      </c>
      <c r="G177" s="143"/>
      <c r="H177" s="26"/>
      <c r="I177" s="25">
        <f t="shared" si="24"/>
        <v>0</v>
      </c>
    </row>
    <row r="178" spans="2:9" s="3" customFormat="1">
      <c r="B178" s="86"/>
      <c r="C178" s="19"/>
      <c r="D178" s="44" t="s">
        <v>294</v>
      </c>
      <c r="E178" s="28" t="s">
        <v>8</v>
      </c>
      <c r="F178" s="27">
        <v>1</v>
      </c>
      <c r="G178" s="143"/>
      <c r="H178" s="26"/>
      <c r="I178" s="25">
        <f t="shared" si="24"/>
        <v>0</v>
      </c>
    </row>
    <row r="179" spans="2:9" s="3" customFormat="1">
      <c r="B179" s="86"/>
      <c r="C179" s="19"/>
      <c r="D179" s="44" t="s">
        <v>250</v>
      </c>
      <c r="E179" s="28" t="s">
        <v>8</v>
      </c>
      <c r="F179" s="27">
        <v>3</v>
      </c>
      <c r="G179" s="143"/>
      <c r="H179" s="26"/>
      <c r="I179" s="25">
        <f t="shared" ref="I179:I237" si="25">H179*F179</f>
        <v>0</v>
      </c>
    </row>
    <row r="180" spans="2:9" s="3" customFormat="1" ht="15.75" thickBot="1">
      <c r="B180" s="86"/>
      <c r="C180" s="19"/>
      <c r="D180" s="44"/>
      <c r="E180" s="28"/>
      <c r="F180" s="27"/>
      <c r="G180" s="143"/>
      <c r="H180" s="26"/>
      <c r="I180" s="25"/>
    </row>
    <row r="181" spans="2:9" s="3" customFormat="1">
      <c r="B181" s="86"/>
      <c r="C181" s="19"/>
      <c r="D181" s="35" t="s">
        <v>301</v>
      </c>
      <c r="E181" s="28"/>
      <c r="F181" s="27"/>
      <c r="G181" s="143"/>
      <c r="H181" s="26"/>
      <c r="I181" s="32">
        <f>SUM(I182:I237)</f>
        <v>0</v>
      </c>
    </row>
    <row r="182" spans="2:9" s="3" customFormat="1" ht="15.75">
      <c r="B182" s="86"/>
      <c r="C182" s="19"/>
      <c r="D182" s="102" t="s">
        <v>151</v>
      </c>
      <c r="E182" s="28"/>
      <c r="F182" s="27"/>
      <c r="G182" s="143"/>
      <c r="H182" s="26"/>
      <c r="I182" s="25"/>
    </row>
    <row r="183" spans="2:9" s="3" customFormat="1">
      <c r="B183" s="86"/>
      <c r="C183" s="19"/>
      <c r="D183" s="43" t="s">
        <v>303</v>
      </c>
      <c r="E183" s="28" t="s">
        <v>21</v>
      </c>
      <c r="F183" s="27">
        <v>1</v>
      </c>
      <c r="G183" s="143"/>
      <c r="H183" s="26"/>
      <c r="I183" s="25">
        <f t="shared" ref="I183:I185" si="26">H183*F183</f>
        <v>0</v>
      </c>
    </row>
    <row r="184" spans="2:9" s="3" customFormat="1">
      <c r="B184" s="86"/>
      <c r="C184" s="19"/>
      <c r="D184" s="43" t="s">
        <v>304</v>
      </c>
      <c r="E184" s="28" t="s">
        <v>21</v>
      </c>
      <c r="F184" s="27">
        <v>1</v>
      </c>
      <c r="G184" s="143"/>
      <c r="H184" s="26"/>
      <c r="I184" s="25">
        <f t="shared" si="26"/>
        <v>0</v>
      </c>
    </row>
    <row r="185" spans="2:9" s="3" customFormat="1">
      <c r="B185" s="86"/>
      <c r="C185" s="19"/>
      <c r="D185" s="43" t="s">
        <v>161</v>
      </c>
      <c r="E185" s="28" t="s">
        <v>21</v>
      </c>
      <c r="F185" s="27">
        <v>1</v>
      </c>
      <c r="G185" s="143"/>
      <c r="H185" s="26"/>
      <c r="I185" s="25">
        <f t="shared" si="26"/>
        <v>0</v>
      </c>
    </row>
    <row r="186" spans="2:9" s="3" customFormat="1">
      <c r="B186" s="86"/>
      <c r="C186" s="19"/>
      <c r="D186" s="101" t="s">
        <v>156</v>
      </c>
      <c r="E186" s="28"/>
      <c r="F186" s="27"/>
      <c r="G186" s="143"/>
      <c r="H186" s="26"/>
      <c r="I186" s="25"/>
    </row>
    <row r="187" spans="2:9" s="3" customFormat="1">
      <c r="B187" s="86"/>
      <c r="C187" s="19"/>
      <c r="D187" s="43" t="s">
        <v>161</v>
      </c>
      <c r="E187" s="28" t="s">
        <v>21</v>
      </c>
      <c r="F187" s="27">
        <v>1</v>
      </c>
      <c r="G187" s="143"/>
      <c r="H187" s="26"/>
      <c r="I187" s="25">
        <f t="shared" ref="I187:I196" si="27">H187*F187</f>
        <v>0</v>
      </c>
    </row>
    <row r="188" spans="2:9" s="3" customFormat="1">
      <c r="B188" s="86"/>
      <c r="C188" s="19"/>
      <c r="D188" s="43" t="s">
        <v>158</v>
      </c>
      <c r="E188" s="28" t="s">
        <v>21</v>
      </c>
      <c r="F188" s="27">
        <v>2</v>
      </c>
      <c r="G188" s="143"/>
      <c r="H188" s="26"/>
      <c r="I188" s="25">
        <f t="shared" si="27"/>
        <v>0</v>
      </c>
    </row>
    <row r="189" spans="2:9" s="3" customFormat="1">
      <c r="B189" s="86"/>
      <c r="C189" s="19"/>
      <c r="D189" s="43" t="s">
        <v>159</v>
      </c>
      <c r="E189" s="28" t="s">
        <v>21</v>
      </c>
      <c r="F189" s="27">
        <v>2</v>
      </c>
      <c r="G189" s="143"/>
      <c r="H189" s="26"/>
      <c r="I189" s="25">
        <f t="shared" si="27"/>
        <v>0</v>
      </c>
    </row>
    <row r="190" spans="2:9" s="3" customFormat="1">
      <c r="B190" s="86"/>
      <c r="C190" s="19"/>
      <c r="D190" s="43" t="s">
        <v>160</v>
      </c>
      <c r="E190" s="28" t="s">
        <v>21</v>
      </c>
      <c r="F190" s="27">
        <v>1</v>
      </c>
      <c r="G190" s="143"/>
      <c r="H190" s="26"/>
      <c r="I190" s="25">
        <f t="shared" si="27"/>
        <v>0</v>
      </c>
    </row>
    <row r="191" spans="2:9" s="3" customFormat="1">
      <c r="B191" s="86"/>
      <c r="C191" s="19"/>
      <c r="D191" s="43" t="s">
        <v>161</v>
      </c>
      <c r="E191" s="28" t="s">
        <v>21</v>
      </c>
      <c r="F191" s="27">
        <v>1</v>
      </c>
      <c r="G191" s="143"/>
      <c r="H191" s="26"/>
      <c r="I191" s="25">
        <f t="shared" si="27"/>
        <v>0</v>
      </c>
    </row>
    <row r="192" spans="2:9" s="3" customFormat="1">
      <c r="B192" s="86"/>
      <c r="C192" s="19"/>
      <c r="D192" s="44" t="s">
        <v>166</v>
      </c>
      <c r="E192" s="28" t="s">
        <v>21</v>
      </c>
      <c r="F192" s="27">
        <v>1</v>
      </c>
      <c r="G192" s="143"/>
      <c r="H192" s="26"/>
      <c r="I192" s="25">
        <f t="shared" si="27"/>
        <v>0</v>
      </c>
    </row>
    <row r="193" spans="2:9" s="3" customFormat="1">
      <c r="B193" s="86"/>
      <c r="C193" s="19"/>
      <c r="D193" s="43" t="s">
        <v>157</v>
      </c>
      <c r="E193" s="28" t="s">
        <v>21</v>
      </c>
      <c r="F193" s="27">
        <v>4</v>
      </c>
      <c r="G193" s="143"/>
      <c r="H193" s="26"/>
      <c r="I193" s="25">
        <f t="shared" si="27"/>
        <v>0</v>
      </c>
    </row>
    <row r="194" spans="2:9" s="3" customFormat="1">
      <c r="B194" s="86"/>
      <c r="C194" s="19"/>
      <c r="D194" s="43" t="s">
        <v>162</v>
      </c>
      <c r="E194" s="28" t="s">
        <v>21</v>
      </c>
      <c r="F194" s="27">
        <v>1</v>
      </c>
      <c r="G194" s="143"/>
      <c r="H194" s="26"/>
      <c r="I194" s="25">
        <f t="shared" si="27"/>
        <v>0</v>
      </c>
    </row>
    <row r="195" spans="2:9" s="3" customFormat="1">
      <c r="B195" s="86"/>
      <c r="C195" s="19"/>
      <c r="D195" s="44" t="s">
        <v>38</v>
      </c>
      <c r="E195" s="28" t="s">
        <v>21</v>
      </c>
      <c r="F195" s="27">
        <v>2</v>
      </c>
      <c r="G195" s="143"/>
      <c r="H195" s="26"/>
      <c r="I195" s="25">
        <f t="shared" si="27"/>
        <v>0</v>
      </c>
    </row>
    <row r="196" spans="2:9" s="3" customFormat="1">
      <c r="B196" s="86"/>
      <c r="C196" s="19"/>
      <c r="D196" s="44" t="s">
        <v>37</v>
      </c>
      <c r="E196" s="28" t="s">
        <v>21</v>
      </c>
      <c r="F196" s="27">
        <v>2</v>
      </c>
      <c r="G196" s="143"/>
      <c r="H196" s="26"/>
      <c r="I196" s="25">
        <f t="shared" si="27"/>
        <v>0</v>
      </c>
    </row>
    <row r="197" spans="2:9" s="3" customFormat="1">
      <c r="B197" s="86"/>
      <c r="C197" s="19"/>
      <c r="D197" s="43"/>
      <c r="E197" s="28"/>
      <c r="F197" s="27"/>
      <c r="G197" s="143"/>
      <c r="H197" s="26"/>
      <c r="I197" s="25"/>
    </row>
    <row r="198" spans="2:9" s="3" customFormat="1">
      <c r="B198" s="86"/>
      <c r="C198" s="19"/>
      <c r="D198" s="101" t="s">
        <v>163</v>
      </c>
      <c r="E198" s="28"/>
      <c r="F198" s="27"/>
      <c r="G198" s="143"/>
      <c r="H198" s="26"/>
      <c r="I198" s="25"/>
    </row>
    <row r="199" spans="2:9" s="3" customFormat="1">
      <c r="B199" s="86"/>
      <c r="C199" s="19"/>
      <c r="D199" s="97" t="s">
        <v>152</v>
      </c>
      <c r="E199" s="28"/>
      <c r="F199" s="27">
        <v>2</v>
      </c>
      <c r="G199" s="143"/>
      <c r="H199" s="26"/>
      <c r="I199" s="25">
        <f t="shared" ref="I199:I202" si="28">H199*F199</f>
        <v>0</v>
      </c>
    </row>
    <row r="200" spans="2:9" s="3" customFormat="1">
      <c r="B200" s="86"/>
      <c r="C200" s="19"/>
      <c r="D200" s="97" t="s">
        <v>155</v>
      </c>
      <c r="E200" s="28"/>
      <c r="F200" s="27">
        <v>1</v>
      </c>
      <c r="G200" s="143"/>
      <c r="H200" s="26"/>
      <c r="I200" s="25">
        <f t="shared" si="28"/>
        <v>0</v>
      </c>
    </row>
    <row r="201" spans="2:9" s="3" customFormat="1">
      <c r="B201" s="86"/>
      <c r="C201" s="19"/>
      <c r="D201" s="97" t="s">
        <v>153</v>
      </c>
      <c r="E201" s="28"/>
      <c r="F201" s="27">
        <v>1</v>
      </c>
      <c r="G201" s="143"/>
      <c r="H201" s="26"/>
      <c r="I201" s="25">
        <f t="shared" si="28"/>
        <v>0</v>
      </c>
    </row>
    <row r="202" spans="2:9" s="3" customFormat="1">
      <c r="B202" s="86"/>
      <c r="C202" s="19"/>
      <c r="D202" s="97" t="s">
        <v>154</v>
      </c>
      <c r="E202" s="28"/>
      <c r="F202" s="27">
        <v>1</v>
      </c>
      <c r="G202" s="143"/>
      <c r="H202" s="26"/>
      <c r="I202" s="25">
        <f t="shared" si="28"/>
        <v>0</v>
      </c>
    </row>
    <row r="203" spans="2:9" s="3" customFormat="1">
      <c r="B203" s="86"/>
      <c r="C203" s="19"/>
      <c r="D203" s="97"/>
      <c r="E203" s="28"/>
      <c r="F203" s="27"/>
      <c r="G203" s="143"/>
      <c r="H203" s="26"/>
      <c r="I203" s="25"/>
    </row>
    <row r="204" spans="2:9" s="3" customFormat="1">
      <c r="B204" s="86"/>
      <c r="C204" s="19"/>
      <c r="D204" s="101" t="s">
        <v>164</v>
      </c>
      <c r="E204" s="28"/>
      <c r="F204" s="27"/>
      <c r="G204" s="143"/>
      <c r="H204" s="26"/>
      <c r="I204" s="25"/>
    </row>
    <row r="205" spans="2:9" s="3" customFormat="1" ht="30">
      <c r="B205" s="86"/>
      <c r="C205" s="19"/>
      <c r="D205" s="97" t="s">
        <v>127</v>
      </c>
      <c r="E205" s="28" t="s">
        <v>14</v>
      </c>
      <c r="F205" s="98">
        <v>14</v>
      </c>
      <c r="G205" s="198"/>
      <c r="H205" s="99"/>
      <c r="I205" s="25">
        <f t="shared" ref="I205" si="29">H205*F205</f>
        <v>0</v>
      </c>
    </row>
    <row r="206" spans="2:9" s="3" customFormat="1">
      <c r="B206" s="86"/>
      <c r="C206" s="19"/>
      <c r="D206" s="97"/>
      <c r="E206" s="28"/>
      <c r="F206" s="98"/>
      <c r="G206" s="198"/>
      <c r="H206" s="99"/>
      <c r="I206" s="85"/>
    </row>
    <row r="207" spans="2:9" s="3" customFormat="1">
      <c r="B207" s="86"/>
      <c r="C207" s="19"/>
      <c r="D207" s="101" t="s">
        <v>165</v>
      </c>
      <c r="E207" s="28"/>
      <c r="F207" s="98"/>
      <c r="G207" s="198"/>
      <c r="H207" s="99"/>
      <c r="I207" s="85"/>
    </row>
    <row r="208" spans="2:9" s="3" customFormat="1">
      <c r="B208" s="86"/>
      <c r="C208" s="19"/>
      <c r="D208" s="43" t="s">
        <v>33</v>
      </c>
      <c r="E208" s="28" t="s">
        <v>8</v>
      </c>
      <c r="F208" s="27">
        <v>1</v>
      </c>
      <c r="G208" s="143"/>
      <c r="H208" s="26"/>
      <c r="I208" s="25">
        <f t="shared" ref="I208" si="30">H208*F208</f>
        <v>0</v>
      </c>
    </row>
    <row r="209" spans="2:9" s="3" customFormat="1">
      <c r="B209" s="86"/>
      <c r="C209" s="19"/>
      <c r="D209" s="101" t="s">
        <v>305</v>
      </c>
      <c r="E209" s="28"/>
      <c r="F209" s="27"/>
      <c r="G209" s="143"/>
      <c r="H209" s="26"/>
      <c r="I209" s="25"/>
    </row>
    <row r="210" spans="2:9" s="3" customFormat="1">
      <c r="B210" s="86"/>
      <c r="C210" s="19"/>
      <c r="D210" s="43" t="s">
        <v>126</v>
      </c>
      <c r="E210" s="28" t="s">
        <v>21</v>
      </c>
      <c r="F210" s="27">
        <v>1</v>
      </c>
      <c r="G210" s="143"/>
      <c r="H210" s="26"/>
      <c r="I210" s="25">
        <f t="shared" ref="I210:I212" si="31">H210*F210</f>
        <v>0</v>
      </c>
    </row>
    <row r="211" spans="2:9" s="3" customFormat="1">
      <c r="B211" s="86"/>
      <c r="C211" s="19"/>
      <c r="D211" s="43" t="s">
        <v>143</v>
      </c>
      <c r="E211" s="28" t="s">
        <v>21</v>
      </c>
      <c r="F211" s="27">
        <v>1</v>
      </c>
      <c r="G211" s="143"/>
      <c r="H211" s="26"/>
      <c r="I211" s="25">
        <f t="shared" si="31"/>
        <v>0</v>
      </c>
    </row>
    <row r="212" spans="2:9" s="3" customFormat="1">
      <c r="B212" s="86"/>
      <c r="C212" s="19"/>
      <c r="D212" s="43" t="s">
        <v>34</v>
      </c>
      <c r="E212" s="28" t="s">
        <v>21</v>
      </c>
      <c r="F212" s="27">
        <v>2</v>
      </c>
      <c r="G212" s="143"/>
      <c r="H212" s="26"/>
      <c r="I212" s="25">
        <f t="shared" si="31"/>
        <v>0</v>
      </c>
    </row>
    <row r="213" spans="2:9" s="3" customFormat="1">
      <c r="B213" s="86"/>
      <c r="C213" s="19"/>
      <c r="D213" s="100" t="s">
        <v>306</v>
      </c>
      <c r="E213" s="28"/>
      <c r="F213" s="27"/>
      <c r="G213" s="143"/>
      <c r="H213" s="26"/>
      <c r="I213" s="25"/>
    </row>
    <row r="214" spans="2:9" s="3" customFormat="1">
      <c r="B214" s="86"/>
      <c r="C214" s="19"/>
      <c r="D214" s="44" t="s">
        <v>146</v>
      </c>
      <c r="E214" s="28" t="s">
        <v>14</v>
      </c>
      <c r="F214" s="27">
        <v>14</v>
      </c>
      <c r="G214" s="143"/>
      <c r="H214" s="26"/>
      <c r="I214" s="25">
        <f t="shared" ref="I214:I215" si="32">H214*F214</f>
        <v>0</v>
      </c>
    </row>
    <row r="215" spans="2:9" s="3" customFormat="1">
      <c r="B215" s="86"/>
      <c r="C215" s="19"/>
      <c r="D215" s="44" t="s">
        <v>33</v>
      </c>
      <c r="E215" s="28" t="s">
        <v>8</v>
      </c>
      <c r="F215" s="27">
        <v>1</v>
      </c>
      <c r="G215" s="143"/>
      <c r="H215" s="26"/>
      <c r="I215" s="25">
        <f t="shared" si="32"/>
        <v>0</v>
      </c>
    </row>
    <row r="216" spans="2:9" s="3" customFormat="1">
      <c r="B216" s="86"/>
      <c r="C216" s="19"/>
      <c r="D216" s="55" t="s">
        <v>168</v>
      </c>
      <c r="E216" s="28"/>
      <c r="F216" s="27"/>
      <c r="G216" s="143"/>
      <c r="H216" s="26"/>
      <c r="I216" s="25"/>
    </row>
    <row r="217" spans="2:9" s="3" customFormat="1">
      <c r="B217" s="86"/>
      <c r="C217" s="19"/>
      <c r="D217" s="44" t="s">
        <v>169</v>
      </c>
      <c r="E217" s="28"/>
      <c r="F217" s="27">
        <v>1</v>
      </c>
      <c r="G217" s="143"/>
      <c r="H217" s="26"/>
      <c r="I217" s="25">
        <f t="shared" ref="I217:I221" si="33">H217*F217</f>
        <v>0</v>
      </c>
    </row>
    <row r="218" spans="2:9" s="3" customFormat="1">
      <c r="B218" s="86"/>
      <c r="C218" s="19"/>
      <c r="D218" s="44" t="s">
        <v>172</v>
      </c>
      <c r="E218" s="28"/>
      <c r="F218" s="27">
        <v>2</v>
      </c>
      <c r="G218" s="143"/>
      <c r="H218" s="26"/>
      <c r="I218" s="25">
        <f t="shared" si="33"/>
        <v>0</v>
      </c>
    </row>
    <row r="219" spans="2:9" s="3" customFormat="1">
      <c r="B219" s="86"/>
      <c r="C219" s="19"/>
      <c r="D219" s="44" t="s">
        <v>170</v>
      </c>
      <c r="E219" s="28"/>
      <c r="F219" s="27">
        <v>2</v>
      </c>
      <c r="G219" s="143"/>
      <c r="H219" s="26"/>
      <c r="I219" s="25">
        <f t="shared" si="33"/>
        <v>0</v>
      </c>
    </row>
    <row r="220" spans="2:9" s="3" customFormat="1">
      <c r="B220" s="86"/>
      <c r="C220" s="19"/>
      <c r="D220" s="44" t="s">
        <v>175</v>
      </c>
      <c r="E220" s="28"/>
      <c r="F220" s="27">
        <v>1</v>
      </c>
      <c r="G220" s="143"/>
      <c r="H220" s="26"/>
      <c r="I220" s="25">
        <f t="shared" si="33"/>
        <v>0</v>
      </c>
    </row>
    <row r="221" spans="2:9" s="3" customFormat="1">
      <c r="B221" s="86"/>
      <c r="C221" s="19"/>
      <c r="D221" s="44" t="s">
        <v>171</v>
      </c>
      <c r="E221" s="28"/>
      <c r="F221" s="27">
        <v>1</v>
      </c>
      <c r="G221" s="143"/>
      <c r="H221" s="26"/>
      <c r="I221" s="25">
        <f t="shared" si="33"/>
        <v>0</v>
      </c>
    </row>
    <row r="222" spans="2:9" s="3" customFormat="1">
      <c r="B222" s="86"/>
      <c r="C222" s="19"/>
      <c r="D222" s="29"/>
      <c r="E222" s="28"/>
      <c r="F222" s="27"/>
      <c r="G222" s="143"/>
      <c r="H222" s="26"/>
      <c r="I222" s="25"/>
    </row>
    <row r="223" spans="2:9" s="3" customFormat="1">
      <c r="B223" s="86"/>
      <c r="C223" s="19"/>
      <c r="D223" s="55" t="s">
        <v>302</v>
      </c>
      <c r="E223" s="28"/>
      <c r="F223" s="27"/>
      <c r="G223" s="143"/>
      <c r="H223" s="139"/>
      <c r="I223" s="25"/>
    </row>
    <row r="224" spans="2:9" s="3" customFormat="1">
      <c r="B224" s="86"/>
      <c r="C224" s="19"/>
      <c r="D224" s="44" t="s">
        <v>241</v>
      </c>
      <c r="E224" s="28" t="s">
        <v>14</v>
      </c>
      <c r="F224" s="27"/>
      <c r="G224" s="143"/>
      <c r="H224" s="26"/>
      <c r="I224" s="25">
        <f t="shared" ref="I224:I231" si="34">H224*F224</f>
        <v>0</v>
      </c>
    </row>
    <row r="225" spans="1:10" s="3" customFormat="1">
      <c r="B225" s="86"/>
      <c r="C225" s="19"/>
      <c r="D225" s="44" t="s">
        <v>240</v>
      </c>
      <c r="E225" s="28" t="s">
        <v>14</v>
      </c>
      <c r="F225" s="27">
        <v>22</v>
      </c>
      <c r="G225" s="143"/>
      <c r="H225" s="26"/>
      <c r="I225" s="25">
        <f t="shared" si="34"/>
        <v>0</v>
      </c>
    </row>
    <row r="226" spans="1:10" s="3" customFormat="1">
      <c r="B226" s="86"/>
      <c r="C226" s="19"/>
      <c r="D226" s="44" t="s">
        <v>242</v>
      </c>
      <c r="E226" s="28" t="s">
        <v>14</v>
      </c>
      <c r="F226" s="27">
        <v>92</v>
      </c>
      <c r="G226" s="143"/>
      <c r="H226" s="26"/>
      <c r="I226" s="25">
        <f t="shared" si="34"/>
        <v>0</v>
      </c>
    </row>
    <row r="227" spans="1:10" s="3" customFormat="1">
      <c r="B227" s="86"/>
      <c r="C227" s="19"/>
      <c r="D227" s="44" t="s">
        <v>299</v>
      </c>
      <c r="E227" s="28" t="s">
        <v>21</v>
      </c>
      <c r="F227" s="27">
        <v>6</v>
      </c>
      <c r="G227" s="143"/>
      <c r="H227" s="26"/>
      <c r="I227" s="25">
        <f t="shared" si="34"/>
        <v>0</v>
      </c>
    </row>
    <row r="228" spans="1:10" s="3" customFormat="1">
      <c r="B228" s="86"/>
      <c r="C228" s="19"/>
      <c r="D228" s="44" t="s">
        <v>123</v>
      </c>
      <c r="E228" s="28" t="s">
        <v>21</v>
      </c>
      <c r="F228" s="27">
        <v>18</v>
      </c>
      <c r="G228" s="143"/>
      <c r="H228" s="26"/>
      <c r="I228" s="25">
        <f t="shared" si="34"/>
        <v>0</v>
      </c>
    </row>
    <row r="229" spans="1:10" s="3" customFormat="1">
      <c r="B229" s="86"/>
      <c r="C229" s="19"/>
      <c r="D229" s="44" t="s">
        <v>122</v>
      </c>
      <c r="E229" s="28" t="s">
        <v>21</v>
      </c>
      <c r="F229" s="27">
        <v>12</v>
      </c>
      <c r="G229" s="143"/>
      <c r="H229" s="26"/>
      <c r="I229" s="25">
        <f t="shared" si="34"/>
        <v>0</v>
      </c>
    </row>
    <row r="230" spans="1:10" s="3" customFormat="1">
      <c r="B230" s="86"/>
      <c r="C230" s="19"/>
      <c r="D230" s="44"/>
      <c r="E230" s="28"/>
      <c r="F230" s="27"/>
      <c r="G230" s="143"/>
      <c r="H230" s="26"/>
      <c r="I230" s="25">
        <f t="shared" si="34"/>
        <v>0</v>
      </c>
    </row>
    <row r="231" spans="1:10" s="3" customFormat="1">
      <c r="B231" s="86"/>
      <c r="C231" s="19"/>
      <c r="D231" s="44" t="s">
        <v>33</v>
      </c>
      <c r="E231" s="28" t="s">
        <v>8</v>
      </c>
      <c r="F231" s="27">
        <v>1</v>
      </c>
      <c r="G231" s="143"/>
      <c r="H231" s="26"/>
      <c r="I231" s="25">
        <f t="shared" si="34"/>
        <v>0</v>
      </c>
    </row>
    <row r="232" spans="1:10" s="3" customFormat="1">
      <c r="B232" s="86"/>
      <c r="C232" s="19"/>
      <c r="D232" s="44"/>
      <c r="E232" s="28"/>
      <c r="F232" s="27"/>
      <c r="G232" s="143"/>
      <c r="H232" s="26"/>
      <c r="I232" s="25"/>
    </row>
    <row r="233" spans="1:10" s="3" customFormat="1">
      <c r="B233" s="86"/>
      <c r="C233" s="19"/>
      <c r="D233" s="29" t="s">
        <v>244</v>
      </c>
      <c r="E233" s="28"/>
      <c r="F233" s="27"/>
      <c r="G233" s="143"/>
      <c r="H233" s="26"/>
      <c r="I233" s="25"/>
    </row>
    <row r="234" spans="1:10" s="3" customFormat="1">
      <c r="B234" s="86"/>
      <c r="C234" s="19"/>
      <c r="D234" s="44" t="s">
        <v>300</v>
      </c>
      <c r="E234" s="28" t="s">
        <v>8</v>
      </c>
      <c r="F234" s="27">
        <v>1</v>
      </c>
      <c r="G234" s="143"/>
      <c r="H234" s="26"/>
      <c r="I234" s="25">
        <f t="shared" ref="I234" si="35">H234*F234</f>
        <v>0</v>
      </c>
    </row>
    <row r="235" spans="1:10" s="3" customFormat="1">
      <c r="B235" s="86"/>
      <c r="C235" s="19"/>
      <c r="D235" s="29" t="s">
        <v>35</v>
      </c>
      <c r="E235" s="28"/>
      <c r="F235" s="27"/>
      <c r="G235" s="143"/>
      <c r="H235" s="26"/>
      <c r="I235" s="25">
        <f>H235*F235</f>
        <v>0</v>
      </c>
    </row>
    <row r="236" spans="1:10" s="3" customFormat="1">
      <c r="B236" s="86"/>
      <c r="C236" s="19"/>
      <c r="D236" s="44" t="s">
        <v>35</v>
      </c>
      <c r="E236" s="28" t="s">
        <v>8</v>
      </c>
      <c r="F236" s="27">
        <v>1</v>
      </c>
      <c r="G236" s="143"/>
      <c r="H236" s="26"/>
      <c r="I236" s="25">
        <f t="shared" ref="I236" si="36">H236*F236</f>
        <v>0</v>
      </c>
    </row>
    <row r="237" spans="1:10" s="3" customFormat="1">
      <c r="B237" s="86"/>
      <c r="C237" s="19"/>
      <c r="D237" s="44"/>
      <c r="E237" s="28"/>
      <c r="F237" s="27"/>
      <c r="G237" s="143"/>
      <c r="H237" s="26"/>
      <c r="I237" s="25">
        <f t="shared" si="25"/>
        <v>0</v>
      </c>
    </row>
    <row r="238" spans="1:10" s="3" customFormat="1">
      <c r="B238" s="86"/>
      <c r="C238" s="19"/>
      <c r="D238" s="44"/>
      <c r="E238" s="28"/>
      <c r="F238" s="177" t="s">
        <v>253</v>
      </c>
      <c r="G238" s="180"/>
      <c r="H238" s="178"/>
      <c r="I238" s="17">
        <f>+I172+I181</f>
        <v>0</v>
      </c>
    </row>
    <row r="239" spans="1:10" s="3" customFormat="1">
      <c r="B239" s="86"/>
      <c r="C239" s="19"/>
      <c r="D239" s="44"/>
      <c r="E239" s="28"/>
      <c r="F239" s="140"/>
      <c r="G239" s="140"/>
      <c r="H239" s="140"/>
      <c r="I239" s="141"/>
    </row>
    <row r="240" spans="1:10" s="3" customFormat="1">
      <c r="A240" s="6"/>
      <c r="B240" s="6"/>
      <c r="C240" s="6"/>
      <c r="D240" s="6"/>
      <c r="E240" s="6"/>
      <c r="F240" s="74"/>
      <c r="G240" s="74"/>
      <c r="H240" s="74"/>
      <c r="I240" s="74"/>
      <c r="J240" s="5"/>
    </row>
    <row r="241" spans="1:10" s="3" customFormat="1">
      <c r="A241" s="5"/>
      <c r="B241" s="73"/>
      <c r="C241" s="60"/>
      <c r="D241" s="72" t="s">
        <v>110</v>
      </c>
      <c r="E241" s="58"/>
      <c r="F241" s="172"/>
      <c r="G241" s="172"/>
      <c r="H241" s="172"/>
      <c r="I241" s="179"/>
      <c r="J241" s="5"/>
    </row>
    <row r="242" spans="1:10" s="3" customFormat="1" ht="6" customHeight="1" thickBot="1">
      <c r="A242" s="5"/>
      <c r="B242" s="20"/>
      <c r="C242" s="19"/>
      <c r="D242" s="19"/>
      <c r="E242" s="24"/>
      <c r="F242" s="4"/>
      <c r="G242" s="4"/>
      <c r="I242" s="67"/>
      <c r="J242" s="5"/>
    </row>
    <row r="243" spans="1:10" s="3" customFormat="1">
      <c r="A243" s="5"/>
      <c r="B243" s="20"/>
      <c r="C243" s="19"/>
      <c r="D243" s="35" t="s">
        <v>109</v>
      </c>
      <c r="E243" s="68" t="s">
        <v>108</v>
      </c>
      <c r="F243" s="71"/>
      <c r="G243" s="197"/>
      <c r="H243" s="70"/>
      <c r="I243" s="32"/>
      <c r="J243" s="5"/>
    </row>
    <row r="244" spans="1:10" s="3" customFormat="1" ht="6" customHeight="1" thickBot="1">
      <c r="A244" s="5"/>
      <c r="B244" s="20"/>
      <c r="C244" s="19"/>
      <c r="D244" s="19"/>
      <c r="E244" s="24"/>
      <c r="F244" s="16"/>
      <c r="G244" s="196"/>
      <c r="I244" s="67"/>
      <c r="J244" s="5"/>
    </row>
    <row r="245" spans="1:10" s="3" customFormat="1">
      <c r="A245" s="5"/>
      <c r="B245" s="20" t="s">
        <v>107</v>
      </c>
      <c r="C245" s="19"/>
      <c r="D245" s="35" t="s">
        <v>106</v>
      </c>
      <c r="E245" s="68"/>
      <c r="F245" s="34"/>
      <c r="G245" s="199"/>
      <c r="H245" s="33"/>
      <c r="I245" s="32">
        <f>SUM(I247:I289)</f>
        <v>0</v>
      </c>
      <c r="J245" s="5"/>
    </row>
    <row r="246" spans="1:10" s="3" customFormat="1">
      <c r="A246" s="5"/>
      <c r="B246" s="31"/>
      <c r="C246" s="30"/>
      <c r="D246" s="29" t="s">
        <v>105</v>
      </c>
      <c r="E246" s="28"/>
      <c r="F246" s="27"/>
      <c r="G246" s="143"/>
      <c r="H246" s="26"/>
      <c r="I246" s="42"/>
      <c r="J246" s="5"/>
    </row>
    <row r="247" spans="1:10" s="3" customFormat="1" ht="30">
      <c r="A247" s="5"/>
      <c r="B247" s="31"/>
      <c r="C247" s="30"/>
      <c r="D247" s="40" t="s">
        <v>281</v>
      </c>
      <c r="E247" s="28" t="s">
        <v>21</v>
      </c>
      <c r="F247" s="27">
        <v>2</v>
      </c>
      <c r="G247" s="143"/>
      <c r="H247" s="26"/>
      <c r="I247" s="25">
        <f>H247*F247</f>
        <v>0</v>
      </c>
      <c r="J247" s="5"/>
    </row>
    <row r="248" spans="1:10" s="3" customFormat="1" ht="30">
      <c r="A248" s="5"/>
      <c r="B248" s="31"/>
      <c r="C248" s="30"/>
      <c r="D248" s="40" t="s">
        <v>283</v>
      </c>
      <c r="E248" s="28" t="s">
        <v>21</v>
      </c>
      <c r="F248" s="27">
        <v>4</v>
      </c>
      <c r="G248" s="143"/>
      <c r="H248" s="26"/>
      <c r="I248" s="25">
        <f>H248*F248</f>
        <v>0</v>
      </c>
      <c r="J248" s="5"/>
    </row>
    <row r="249" spans="1:10" s="3" customFormat="1">
      <c r="A249" s="5"/>
      <c r="B249" s="31"/>
      <c r="C249" s="30"/>
      <c r="D249" s="40" t="s">
        <v>278</v>
      </c>
      <c r="E249" s="28" t="s">
        <v>21</v>
      </c>
      <c r="F249" s="27">
        <v>6</v>
      </c>
      <c r="G249" s="143"/>
      <c r="H249" s="26"/>
      <c r="I249" s="25">
        <f>H249*F249</f>
        <v>0</v>
      </c>
      <c r="J249" s="5"/>
    </row>
    <row r="250" spans="1:10" s="3" customFormat="1">
      <c r="A250" s="5"/>
      <c r="B250" s="31"/>
      <c r="C250" s="30"/>
      <c r="D250" s="40" t="s">
        <v>282</v>
      </c>
      <c r="E250" s="28" t="s">
        <v>21</v>
      </c>
      <c r="F250" s="27">
        <v>6</v>
      </c>
      <c r="G250" s="143"/>
      <c r="H250" s="26"/>
      <c r="I250" s="25">
        <f>H250*F250</f>
        <v>0</v>
      </c>
      <c r="J250" s="5"/>
    </row>
    <row r="251" spans="1:10" s="3" customFormat="1" ht="30">
      <c r="A251" s="5"/>
      <c r="B251" s="31"/>
      <c r="C251" s="30"/>
      <c r="D251" s="40" t="s">
        <v>307</v>
      </c>
      <c r="E251" s="28" t="s">
        <v>21</v>
      </c>
      <c r="F251" s="27">
        <v>6</v>
      </c>
      <c r="G251" s="143"/>
      <c r="H251" s="26"/>
      <c r="I251" s="25">
        <f>H251*F251</f>
        <v>0</v>
      </c>
      <c r="J251" s="5"/>
    </row>
    <row r="252" spans="1:10" s="3" customFormat="1">
      <c r="A252" s="5"/>
      <c r="B252" s="31"/>
      <c r="C252" s="30"/>
      <c r="D252" s="40" t="s">
        <v>284</v>
      </c>
      <c r="E252" s="28" t="s">
        <v>21</v>
      </c>
      <c r="F252" s="27">
        <v>4</v>
      </c>
      <c r="G252" s="143"/>
      <c r="H252" s="26"/>
      <c r="I252" s="25">
        <f t="shared" ref="I252:I255" si="37">H252*F252</f>
        <v>0</v>
      </c>
      <c r="J252" s="5"/>
    </row>
    <row r="253" spans="1:10" s="3" customFormat="1" ht="30">
      <c r="A253" s="5"/>
      <c r="B253" s="31"/>
      <c r="C253" s="30"/>
      <c r="D253" s="40" t="s">
        <v>308</v>
      </c>
      <c r="E253" s="28" t="s">
        <v>21</v>
      </c>
      <c r="F253" s="27">
        <v>4</v>
      </c>
      <c r="G253" s="143"/>
      <c r="H253" s="26"/>
      <c r="I253" s="25">
        <f t="shared" si="37"/>
        <v>0</v>
      </c>
      <c r="J253" s="5"/>
    </row>
    <row r="254" spans="1:10" s="3" customFormat="1">
      <c r="A254" s="5"/>
      <c r="B254" s="31"/>
      <c r="C254" s="30"/>
      <c r="D254" s="40"/>
      <c r="E254" s="28"/>
      <c r="F254" s="27"/>
      <c r="G254" s="143"/>
      <c r="H254" s="26"/>
      <c r="I254" s="25">
        <f t="shared" si="37"/>
        <v>0</v>
      </c>
      <c r="J254" s="5"/>
    </row>
    <row r="255" spans="1:10" s="3" customFormat="1">
      <c r="A255" s="5"/>
      <c r="B255" s="31"/>
      <c r="C255" s="30"/>
      <c r="D255" s="40" t="s">
        <v>104</v>
      </c>
      <c r="E255" s="28" t="s">
        <v>8</v>
      </c>
      <c r="F255" s="27">
        <v>4</v>
      </c>
      <c r="G255" s="143"/>
      <c r="H255" s="26"/>
      <c r="I255" s="25">
        <f t="shared" si="37"/>
        <v>0</v>
      </c>
      <c r="J255" s="5"/>
    </row>
    <row r="256" spans="1:10" s="3" customFormat="1" ht="18" customHeight="1">
      <c r="A256" s="5"/>
      <c r="B256" s="31"/>
      <c r="C256" s="30"/>
      <c r="D256" s="40" t="s">
        <v>104</v>
      </c>
      <c r="E256" s="28" t="s">
        <v>8</v>
      </c>
      <c r="F256" s="27">
        <v>6</v>
      </c>
      <c r="G256" s="143"/>
      <c r="H256" s="26"/>
      <c r="I256" s="25">
        <f>H256*F256</f>
        <v>0</v>
      </c>
      <c r="J256" s="5"/>
    </row>
    <row r="257" spans="1:10" s="3" customFormat="1">
      <c r="A257" s="5"/>
      <c r="B257" s="13"/>
      <c r="C257" s="41"/>
      <c r="D257" s="44" t="s">
        <v>5</v>
      </c>
      <c r="E257" s="28" t="s">
        <v>21</v>
      </c>
      <c r="F257" s="27">
        <v>6</v>
      </c>
      <c r="G257" s="143"/>
      <c r="H257" s="26"/>
      <c r="I257" s="25">
        <f>H257*F257</f>
        <v>0</v>
      </c>
      <c r="J257" s="5"/>
    </row>
    <row r="258" spans="1:10" s="3" customFormat="1">
      <c r="A258" s="5"/>
      <c r="B258" s="13"/>
      <c r="C258" s="41"/>
      <c r="D258" s="44" t="s">
        <v>181</v>
      </c>
      <c r="E258" s="28" t="s">
        <v>8</v>
      </c>
      <c r="F258" s="27">
        <v>1</v>
      </c>
      <c r="G258" s="143"/>
      <c r="H258" s="26"/>
      <c r="I258" s="42">
        <f>H258*F258</f>
        <v>0</v>
      </c>
      <c r="J258" s="5"/>
    </row>
    <row r="259" spans="1:10" s="3" customFormat="1">
      <c r="A259" s="5"/>
      <c r="B259" s="31"/>
      <c r="C259" s="30"/>
      <c r="D259" s="29" t="s">
        <v>103</v>
      </c>
      <c r="E259" s="28"/>
      <c r="F259" s="27"/>
      <c r="G259" s="143"/>
      <c r="H259" s="26"/>
      <c r="I259" s="42"/>
      <c r="J259" s="5"/>
    </row>
    <row r="260" spans="1:10" s="3" customFormat="1">
      <c r="A260" s="5"/>
      <c r="B260" s="20"/>
      <c r="C260" s="41"/>
      <c r="D260" s="44" t="s">
        <v>102</v>
      </c>
      <c r="E260" s="28" t="s">
        <v>14</v>
      </c>
      <c r="F260" s="27"/>
      <c r="G260" s="143"/>
      <c r="H260" s="26"/>
      <c r="I260" s="25">
        <f t="shared" ref="I260:I269" si="38">H260*F260</f>
        <v>0</v>
      </c>
      <c r="J260" s="5"/>
    </row>
    <row r="261" spans="1:10" s="3" customFormat="1">
      <c r="A261" s="5"/>
      <c r="B261" s="20"/>
      <c r="C261" s="41"/>
      <c r="D261" s="44" t="s">
        <v>101</v>
      </c>
      <c r="E261" s="28" t="s">
        <v>14</v>
      </c>
      <c r="F261" s="27">
        <f>(136+84)*1.3</f>
        <v>286</v>
      </c>
      <c r="G261" s="143"/>
      <c r="H261" s="26"/>
      <c r="I261" s="25">
        <f t="shared" si="38"/>
        <v>0</v>
      </c>
      <c r="J261" s="5"/>
    </row>
    <row r="262" spans="1:10" s="3" customFormat="1">
      <c r="A262" s="5"/>
      <c r="B262" s="20"/>
      <c r="C262" s="41"/>
      <c r="D262" s="44" t="s">
        <v>70</v>
      </c>
      <c r="E262" s="28" t="s">
        <v>14</v>
      </c>
      <c r="F262" s="27">
        <f>(49+15)*1.3</f>
        <v>83.2</v>
      </c>
      <c r="G262" s="143"/>
      <c r="H262" s="26"/>
      <c r="I262" s="25">
        <f t="shared" si="38"/>
        <v>0</v>
      </c>
      <c r="J262" s="5"/>
    </row>
    <row r="263" spans="1:10" s="3" customFormat="1">
      <c r="A263" s="5"/>
      <c r="B263" s="20"/>
      <c r="C263" s="41"/>
      <c r="D263" s="44" t="s">
        <v>100</v>
      </c>
      <c r="E263" s="28" t="s">
        <v>14</v>
      </c>
      <c r="F263" s="27">
        <f>(128+36)*1.3</f>
        <v>213.20000000000002</v>
      </c>
      <c r="G263" s="143"/>
      <c r="H263" s="26"/>
      <c r="I263" s="25">
        <f t="shared" si="38"/>
        <v>0</v>
      </c>
      <c r="J263" s="5"/>
    </row>
    <row r="264" spans="1:10" s="3" customFormat="1">
      <c r="A264" s="5"/>
      <c r="B264" s="20"/>
      <c r="C264" s="41"/>
      <c r="D264" s="44" t="s">
        <v>99</v>
      </c>
      <c r="E264" s="28" t="s">
        <v>14</v>
      </c>
      <c r="F264" s="27">
        <f>32*1.3</f>
        <v>41.6</v>
      </c>
      <c r="G264" s="143"/>
      <c r="H264" s="26"/>
      <c r="I264" s="25">
        <f t="shared" si="38"/>
        <v>0</v>
      </c>
      <c r="J264" s="5"/>
    </row>
    <row r="265" spans="1:10" s="3" customFormat="1">
      <c r="A265" s="5"/>
      <c r="B265" s="20"/>
      <c r="C265" s="41"/>
      <c r="D265" s="44" t="s">
        <v>98</v>
      </c>
      <c r="E265" s="28" t="s">
        <v>14</v>
      </c>
      <c r="F265" s="27"/>
      <c r="G265" s="143"/>
      <c r="H265" s="26"/>
      <c r="I265" s="25">
        <f t="shared" si="38"/>
        <v>0</v>
      </c>
      <c r="J265" s="5"/>
    </row>
    <row r="266" spans="1:10" s="3" customFormat="1">
      <c r="A266" s="5"/>
      <c r="B266" s="20"/>
      <c r="C266" s="41"/>
      <c r="D266" s="44" t="s">
        <v>97</v>
      </c>
      <c r="E266" s="28" t="s">
        <v>14</v>
      </c>
      <c r="F266" s="27"/>
      <c r="G266" s="143"/>
      <c r="H266" s="26"/>
      <c r="I266" s="25">
        <f t="shared" si="38"/>
        <v>0</v>
      </c>
      <c r="J266" s="5"/>
    </row>
    <row r="267" spans="1:10" s="3" customFormat="1">
      <c r="A267" s="5"/>
      <c r="B267" s="20"/>
      <c r="C267" s="41"/>
      <c r="D267" s="44" t="s">
        <v>96</v>
      </c>
      <c r="E267" s="28" t="s">
        <v>14</v>
      </c>
      <c r="F267" s="27"/>
      <c r="G267" s="143"/>
      <c r="H267" s="26"/>
      <c r="I267" s="25">
        <f t="shared" si="38"/>
        <v>0</v>
      </c>
      <c r="J267" s="5"/>
    </row>
    <row r="268" spans="1:10" s="3" customFormat="1">
      <c r="A268" s="5"/>
      <c r="B268" s="20"/>
      <c r="C268" s="41"/>
      <c r="D268" s="44" t="s">
        <v>33</v>
      </c>
      <c r="E268" s="28" t="s">
        <v>42</v>
      </c>
      <c r="F268" s="27">
        <f>+((1.3*2*22*2)+(1.3*2*22*2))*1.3</f>
        <v>297.44</v>
      </c>
      <c r="G268" s="143"/>
      <c r="H268" s="26"/>
      <c r="I268" s="25">
        <f t="shared" si="38"/>
        <v>0</v>
      </c>
      <c r="J268" s="5"/>
    </row>
    <row r="269" spans="1:10" s="3" customFormat="1">
      <c r="A269" s="5"/>
      <c r="B269" s="20"/>
      <c r="C269" s="41"/>
      <c r="D269" s="44" t="s">
        <v>255</v>
      </c>
      <c r="E269" s="28" t="s">
        <v>42</v>
      </c>
      <c r="F269" s="27">
        <f>(15*4*2+16*1.8+20*1.8+1.5*12*2)*1.3</f>
        <v>287.04000000000002</v>
      </c>
      <c r="G269" s="143"/>
      <c r="H269" s="26"/>
      <c r="I269" s="25">
        <f t="shared" si="38"/>
        <v>0</v>
      </c>
      <c r="J269" s="5"/>
    </row>
    <row r="270" spans="1:10" s="3" customFormat="1">
      <c r="A270" s="5"/>
      <c r="B270" s="20"/>
      <c r="C270" s="41"/>
      <c r="D270" s="44" t="s">
        <v>95</v>
      </c>
      <c r="E270" s="28" t="s">
        <v>4</v>
      </c>
      <c r="F270" s="27"/>
      <c r="G270" s="143"/>
      <c r="H270" s="26"/>
      <c r="I270" s="25"/>
      <c r="J270" s="5"/>
    </row>
    <row r="271" spans="1:10" s="3" customFormat="1">
      <c r="A271" s="5"/>
      <c r="B271" s="31"/>
      <c r="C271" s="30"/>
      <c r="D271" s="29" t="s">
        <v>94</v>
      </c>
      <c r="E271" s="28"/>
      <c r="F271" s="27"/>
      <c r="G271" s="143"/>
      <c r="H271" s="26"/>
      <c r="I271" s="42"/>
      <c r="J271" s="5"/>
    </row>
    <row r="272" spans="1:10" s="3" customFormat="1">
      <c r="A272" s="5"/>
      <c r="B272" s="13"/>
      <c r="C272" s="41"/>
      <c r="D272" s="44" t="s">
        <v>285</v>
      </c>
      <c r="E272" s="28" t="s">
        <v>21</v>
      </c>
      <c r="F272" s="27">
        <f>32+92+30+8+12+8+16+3+64</f>
        <v>265</v>
      </c>
      <c r="G272" s="143"/>
      <c r="H272" s="26"/>
      <c r="I272" s="25">
        <f>H272*F272</f>
        <v>0</v>
      </c>
      <c r="J272" s="5"/>
    </row>
    <row r="273" spans="1:10" s="3" customFormat="1">
      <c r="A273" s="5"/>
      <c r="B273" s="13"/>
      <c r="C273" s="41"/>
      <c r="D273" s="44"/>
      <c r="E273" s="28"/>
      <c r="F273" s="27"/>
      <c r="G273" s="143"/>
      <c r="H273" s="26"/>
      <c r="I273" s="25">
        <f>H273*F273</f>
        <v>0</v>
      </c>
      <c r="J273" s="5"/>
    </row>
    <row r="274" spans="1:10" s="3" customFormat="1">
      <c r="A274" s="5"/>
      <c r="B274" s="31"/>
      <c r="C274" s="30"/>
      <c r="D274" s="29" t="s">
        <v>93</v>
      </c>
      <c r="E274" s="28"/>
      <c r="F274" s="27"/>
      <c r="G274" s="143"/>
      <c r="H274" s="26"/>
      <c r="I274" s="25"/>
      <c r="J274" s="5"/>
    </row>
    <row r="275" spans="1:10" s="3" customFormat="1">
      <c r="A275" s="5"/>
      <c r="B275" s="31"/>
      <c r="C275" s="30"/>
      <c r="D275" s="69"/>
      <c r="E275" s="28"/>
      <c r="F275" s="27"/>
      <c r="G275" s="143"/>
      <c r="H275" s="26"/>
      <c r="I275" s="25"/>
      <c r="J275" s="5"/>
    </row>
    <row r="276" spans="1:10" s="3" customFormat="1">
      <c r="A276" s="5"/>
      <c r="B276" s="20"/>
      <c r="C276" s="41"/>
      <c r="D276" s="44" t="s">
        <v>256</v>
      </c>
      <c r="E276" s="28" t="s">
        <v>42</v>
      </c>
      <c r="F276" s="27">
        <f>(1.7*2*24*2+(1.3*2*22*2)+(1.3*2*22*2))*1.3</f>
        <v>509.6</v>
      </c>
      <c r="G276" s="143"/>
      <c r="H276" s="26"/>
      <c r="I276" s="25">
        <f>H276*F276</f>
        <v>0</v>
      </c>
      <c r="J276" s="5"/>
    </row>
    <row r="277" spans="1:10" s="3" customFormat="1">
      <c r="A277" s="5"/>
      <c r="B277" s="20"/>
      <c r="C277" s="41"/>
      <c r="D277" s="44" t="s">
        <v>33</v>
      </c>
      <c r="E277" s="28" t="s">
        <v>42</v>
      </c>
      <c r="F277" s="27">
        <f>+F276</f>
        <v>509.6</v>
      </c>
      <c r="G277" s="143"/>
      <c r="H277" s="26"/>
      <c r="I277" s="25">
        <f>H277*F277</f>
        <v>0</v>
      </c>
      <c r="J277" s="5"/>
    </row>
    <row r="278" spans="1:10" s="3" customFormat="1">
      <c r="A278" s="5"/>
      <c r="B278" s="31"/>
      <c r="C278" s="30"/>
      <c r="D278" s="29" t="s">
        <v>72</v>
      </c>
      <c r="E278" s="28"/>
      <c r="F278" s="27"/>
      <c r="G278" s="143"/>
      <c r="H278" s="26"/>
      <c r="I278" s="25"/>
      <c r="J278" s="5"/>
    </row>
    <row r="279" spans="1:10" s="3" customFormat="1">
      <c r="A279" s="5"/>
      <c r="B279" s="20"/>
      <c r="C279" s="30"/>
      <c r="D279" s="44" t="s">
        <v>72</v>
      </c>
      <c r="E279" s="28" t="s">
        <v>21</v>
      </c>
      <c r="F279" s="27">
        <v>24</v>
      </c>
      <c r="G279" s="143"/>
      <c r="H279" s="26"/>
      <c r="I279" s="25">
        <f>H279*F279</f>
        <v>0</v>
      </c>
      <c r="J279" s="5"/>
    </row>
    <row r="280" spans="1:10" s="3" customFormat="1">
      <c r="A280" s="5"/>
      <c r="B280" s="31"/>
      <c r="C280" s="30"/>
      <c r="D280" s="29" t="s">
        <v>92</v>
      </c>
      <c r="E280" s="28"/>
      <c r="F280" s="27"/>
      <c r="G280" s="143"/>
      <c r="H280" s="26"/>
      <c r="I280" s="25"/>
      <c r="J280" s="5"/>
    </row>
    <row r="281" spans="1:10" s="3" customFormat="1">
      <c r="A281" s="5"/>
      <c r="B281" s="20"/>
      <c r="C281" s="30"/>
      <c r="D281" s="44" t="s">
        <v>91</v>
      </c>
      <c r="E281" s="28" t="s">
        <v>21</v>
      </c>
      <c r="F281" s="27">
        <v>16</v>
      </c>
      <c r="G281" s="143"/>
      <c r="H281" s="26"/>
      <c r="I281" s="25">
        <f>H281*F281</f>
        <v>0</v>
      </c>
      <c r="J281" s="5"/>
    </row>
    <row r="282" spans="1:10" s="3" customFormat="1">
      <c r="A282" s="5"/>
      <c r="B282" s="31"/>
      <c r="C282" s="30"/>
      <c r="D282" s="29" t="s">
        <v>90</v>
      </c>
      <c r="E282" s="28"/>
      <c r="F282" s="27"/>
      <c r="G282" s="143"/>
      <c r="H282" s="26"/>
      <c r="I282" s="25"/>
      <c r="J282" s="5"/>
    </row>
    <row r="283" spans="1:10" s="3" customFormat="1">
      <c r="A283" s="5"/>
      <c r="B283" s="20"/>
      <c r="C283" s="30"/>
      <c r="D283" s="44" t="s">
        <v>89</v>
      </c>
      <c r="E283" s="28" t="s">
        <v>21</v>
      </c>
      <c r="F283" s="27">
        <v>10</v>
      </c>
      <c r="G283" s="143"/>
      <c r="H283" s="26"/>
      <c r="I283" s="25">
        <f>H283*F283</f>
        <v>0</v>
      </c>
      <c r="J283" s="5"/>
    </row>
    <row r="284" spans="1:10" s="3" customFormat="1">
      <c r="A284" s="5"/>
      <c r="B284" s="20"/>
      <c r="C284" s="30"/>
      <c r="D284" s="44" t="s">
        <v>88</v>
      </c>
      <c r="E284" s="28" t="s">
        <v>8</v>
      </c>
      <c r="F284" s="27">
        <v>1</v>
      </c>
      <c r="G284" s="143"/>
      <c r="H284" s="26"/>
      <c r="I284" s="25">
        <f>H284*F284</f>
        <v>0</v>
      </c>
      <c r="J284" s="5"/>
    </row>
    <row r="285" spans="1:10" s="3" customFormat="1">
      <c r="A285" s="5"/>
      <c r="B285" s="20"/>
      <c r="C285" s="30"/>
      <c r="D285" s="44" t="s">
        <v>87</v>
      </c>
      <c r="E285" s="28" t="s">
        <v>8</v>
      </c>
      <c r="F285" s="27">
        <v>16</v>
      </c>
      <c r="G285" s="143"/>
      <c r="H285" s="26"/>
      <c r="I285" s="25">
        <f>H285*F285</f>
        <v>0</v>
      </c>
      <c r="J285" s="5"/>
    </row>
    <row r="286" spans="1:10" s="3" customFormat="1">
      <c r="A286" s="5"/>
      <c r="B286" s="20"/>
      <c r="C286" s="30"/>
      <c r="D286" s="44" t="s">
        <v>86</v>
      </c>
      <c r="E286" s="28" t="s">
        <v>8</v>
      </c>
      <c r="F286" s="27">
        <v>16</v>
      </c>
      <c r="G286" s="143"/>
      <c r="H286" s="26"/>
      <c r="I286" s="25">
        <f>H286*F286</f>
        <v>0</v>
      </c>
      <c r="J286" s="5"/>
    </row>
    <row r="287" spans="1:10" s="3" customFormat="1">
      <c r="A287" s="5"/>
      <c r="B287" s="20"/>
      <c r="C287" s="30"/>
      <c r="D287" s="44" t="s">
        <v>85</v>
      </c>
      <c r="E287" s="28" t="s">
        <v>4</v>
      </c>
      <c r="F287" s="27"/>
      <c r="G287" s="143"/>
      <c r="H287" s="26"/>
      <c r="I287" s="25"/>
      <c r="J287" s="5"/>
    </row>
    <row r="288" spans="1:10" s="3" customFormat="1">
      <c r="A288" s="5"/>
      <c r="B288" s="31"/>
      <c r="C288" s="30"/>
      <c r="D288" s="29" t="s">
        <v>68</v>
      </c>
      <c r="E288" s="28"/>
      <c r="F288" s="27"/>
      <c r="G288" s="143"/>
      <c r="H288" s="26"/>
      <c r="I288" s="25"/>
      <c r="J288" s="5"/>
    </row>
    <row r="289" spans="1:10" s="3" customFormat="1" ht="15.75" thickBot="1">
      <c r="A289" s="5"/>
      <c r="B289" s="20"/>
      <c r="C289" s="30"/>
      <c r="D289" s="44" t="s">
        <v>68</v>
      </c>
      <c r="E289" s="28" t="s">
        <v>4</v>
      </c>
      <c r="F289" s="27"/>
      <c r="G289" s="143"/>
      <c r="H289" s="26"/>
      <c r="I289" s="25"/>
      <c r="J289" s="5"/>
    </row>
    <row r="290" spans="1:10" s="3" customFormat="1">
      <c r="A290" s="5"/>
      <c r="B290" s="20" t="s">
        <v>84</v>
      </c>
      <c r="C290" s="19"/>
      <c r="D290" s="35" t="s">
        <v>83</v>
      </c>
      <c r="E290" s="68"/>
      <c r="F290" s="34"/>
      <c r="G290" s="199"/>
      <c r="H290" s="33"/>
      <c r="I290" s="32">
        <f>SUM(I291:I309)</f>
        <v>0</v>
      </c>
      <c r="J290" s="5"/>
    </row>
    <row r="291" spans="1:10" s="3" customFormat="1">
      <c r="A291" s="5"/>
      <c r="B291" s="31"/>
      <c r="C291" s="30"/>
      <c r="D291" s="29" t="s">
        <v>82</v>
      </c>
      <c r="E291" s="28"/>
      <c r="F291" s="27"/>
      <c r="G291" s="143"/>
      <c r="H291" s="26"/>
      <c r="I291" s="42"/>
      <c r="J291" s="5"/>
    </row>
    <row r="292" spans="1:10" s="3" customFormat="1">
      <c r="A292" s="5"/>
      <c r="B292" s="20"/>
      <c r="C292" s="41"/>
      <c r="D292" s="44" t="s">
        <v>254</v>
      </c>
      <c r="E292" s="28" t="s">
        <v>21</v>
      </c>
      <c r="F292" s="27">
        <v>1</v>
      </c>
      <c r="G292" s="143"/>
      <c r="H292" s="26"/>
      <c r="I292" s="25">
        <f>H292*F292</f>
        <v>0</v>
      </c>
      <c r="J292" s="5"/>
    </row>
    <row r="293" spans="1:10" s="3" customFormat="1">
      <c r="A293" s="5"/>
      <c r="B293" s="13"/>
      <c r="C293" s="41"/>
      <c r="D293" s="44" t="s">
        <v>5</v>
      </c>
      <c r="E293" s="28" t="s">
        <v>21</v>
      </c>
      <c r="F293" s="27">
        <v>1</v>
      </c>
      <c r="G293" s="143"/>
      <c r="H293" s="26"/>
      <c r="I293" s="25">
        <f>H293*F293</f>
        <v>0</v>
      </c>
      <c r="J293" s="5"/>
    </row>
    <row r="294" spans="1:10" s="3" customFormat="1">
      <c r="A294" s="5"/>
      <c r="B294" s="31"/>
      <c r="C294" s="30"/>
      <c r="D294" s="29" t="s">
        <v>81</v>
      </c>
      <c r="E294" s="28"/>
      <c r="F294" s="27"/>
      <c r="G294" s="143"/>
      <c r="H294" s="26"/>
      <c r="I294" s="25"/>
      <c r="J294" s="5"/>
    </row>
    <row r="295" spans="1:10" s="3" customFormat="1">
      <c r="A295" s="5"/>
      <c r="B295" s="20"/>
      <c r="C295" s="41"/>
      <c r="D295" s="44" t="s">
        <v>80</v>
      </c>
      <c r="E295" s="28" t="s">
        <v>14</v>
      </c>
      <c r="F295" s="27">
        <v>26</v>
      </c>
      <c r="G295" s="143"/>
      <c r="H295" s="26"/>
      <c r="I295" s="25">
        <f>H295*F295</f>
        <v>0</v>
      </c>
      <c r="J295" s="5"/>
    </row>
    <row r="296" spans="1:10" s="3" customFormat="1">
      <c r="A296" s="5"/>
      <c r="B296" s="20"/>
      <c r="C296" s="41"/>
      <c r="D296" s="44" t="s">
        <v>79</v>
      </c>
      <c r="E296" s="28" t="s">
        <v>14</v>
      </c>
      <c r="F296" s="27">
        <v>38</v>
      </c>
      <c r="G296" s="143"/>
      <c r="H296" s="26"/>
      <c r="I296" s="25">
        <f>H296*F296</f>
        <v>0</v>
      </c>
      <c r="J296" s="5"/>
    </row>
    <row r="297" spans="1:10" s="3" customFormat="1">
      <c r="A297" s="5"/>
      <c r="B297" s="20"/>
      <c r="C297" s="41"/>
      <c r="D297" s="44" t="s">
        <v>70</v>
      </c>
      <c r="E297" s="28" t="s">
        <v>14</v>
      </c>
      <c r="F297" s="27">
        <v>32</v>
      </c>
      <c r="G297" s="143"/>
      <c r="H297" s="26"/>
      <c r="I297" s="25">
        <f>H297*F297</f>
        <v>0</v>
      </c>
      <c r="J297" s="5"/>
    </row>
    <row r="298" spans="1:10" s="3" customFormat="1">
      <c r="A298" s="5"/>
      <c r="B298" s="20"/>
      <c r="C298" s="41"/>
      <c r="D298" s="44" t="s">
        <v>78</v>
      </c>
      <c r="E298" s="28" t="s">
        <v>14</v>
      </c>
      <c r="F298" s="27">
        <v>19</v>
      </c>
      <c r="G298" s="143"/>
      <c r="H298" s="26"/>
      <c r="I298" s="25">
        <f>H298*F298</f>
        <v>0</v>
      </c>
      <c r="J298" s="5"/>
    </row>
    <row r="299" spans="1:10" s="3" customFormat="1">
      <c r="A299" s="5"/>
      <c r="B299" s="20"/>
      <c r="C299" s="41"/>
      <c r="D299" s="44" t="s">
        <v>77</v>
      </c>
      <c r="E299" s="28" t="s">
        <v>76</v>
      </c>
      <c r="F299" s="27"/>
      <c r="G299" s="143"/>
      <c r="H299" s="26"/>
      <c r="I299" s="25"/>
      <c r="J299" s="5"/>
    </row>
    <row r="300" spans="1:10" s="3" customFormat="1">
      <c r="A300" s="5"/>
      <c r="B300" s="20"/>
      <c r="C300" s="41"/>
      <c r="D300" s="44" t="s">
        <v>75</v>
      </c>
      <c r="E300" s="28" t="s">
        <v>4</v>
      </c>
      <c r="F300" s="27"/>
      <c r="G300" s="143"/>
      <c r="H300" s="26"/>
      <c r="I300" s="25"/>
      <c r="J300" s="5"/>
    </row>
    <row r="301" spans="1:10" s="3" customFormat="1">
      <c r="A301" s="5"/>
      <c r="B301" s="31"/>
      <c r="C301" s="30"/>
      <c r="D301" s="29" t="s">
        <v>74</v>
      </c>
      <c r="E301" s="28"/>
      <c r="F301" s="27"/>
      <c r="G301" s="143"/>
      <c r="H301" s="26"/>
      <c r="I301" s="25"/>
      <c r="J301" s="5"/>
    </row>
    <row r="302" spans="1:10" s="3" customFormat="1">
      <c r="A302" s="5"/>
      <c r="B302" s="13"/>
      <c r="C302" s="41"/>
      <c r="D302" s="44" t="s">
        <v>73</v>
      </c>
      <c r="E302" s="28" t="s">
        <v>21</v>
      </c>
      <c r="F302" s="27">
        <v>11</v>
      </c>
      <c r="G302" s="143"/>
      <c r="H302" s="26"/>
      <c r="I302" s="25">
        <f>H302*F302</f>
        <v>0</v>
      </c>
      <c r="J302" s="5"/>
    </row>
    <row r="303" spans="1:10" s="3" customFormat="1">
      <c r="A303" s="5"/>
      <c r="B303" s="31"/>
      <c r="C303" s="30"/>
      <c r="D303" s="29" t="s">
        <v>72</v>
      </c>
      <c r="E303" s="28"/>
      <c r="F303" s="27"/>
      <c r="G303" s="143"/>
      <c r="H303" s="26"/>
      <c r="I303" s="25"/>
      <c r="J303" s="5"/>
    </row>
    <row r="304" spans="1:10" s="3" customFormat="1">
      <c r="A304" s="5"/>
      <c r="B304" s="20"/>
      <c r="C304" s="30"/>
      <c r="D304" s="44" t="s">
        <v>72</v>
      </c>
      <c r="E304" s="28" t="s">
        <v>21</v>
      </c>
      <c r="F304" s="27">
        <v>2</v>
      </c>
      <c r="G304" s="143"/>
      <c r="H304" s="26"/>
      <c r="I304" s="25">
        <f>H304*F304</f>
        <v>0</v>
      </c>
      <c r="J304" s="5"/>
    </row>
    <row r="305" spans="1:10" s="3" customFormat="1">
      <c r="A305" s="5"/>
      <c r="B305" s="31"/>
      <c r="C305" s="30"/>
      <c r="D305" s="29" t="s">
        <v>71</v>
      </c>
      <c r="E305" s="28"/>
      <c r="F305" s="27"/>
      <c r="G305" s="143"/>
      <c r="H305" s="26"/>
      <c r="I305" s="25"/>
      <c r="J305" s="5"/>
    </row>
    <row r="306" spans="1:10" s="3" customFormat="1">
      <c r="A306" s="5"/>
      <c r="B306" s="20"/>
      <c r="C306" s="41"/>
      <c r="D306" s="44" t="s">
        <v>279</v>
      </c>
      <c r="E306" s="28" t="s">
        <v>14</v>
      </c>
      <c r="F306" s="27">
        <v>10</v>
      </c>
      <c r="G306" s="143"/>
      <c r="H306" s="26"/>
      <c r="I306" s="25">
        <f>H306*F306</f>
        <v>0</v>
      </c>
      <c r="J306" s="5"/>
    </row>
    <row r="307" spans="1:10" s="3" customFormat="1">
      <c r="A307" s="5"/>
      <c r="B307" s="20"/>
      <c r="C307" s="30"/>
      <c r="D307" s="44" t="s">
        <v>69</v>
      </c>
      <c r="E307" s="28" t="s">
        <v>21</v>
      </c>
      <c r="F307" s="27"/>
      <c r="G307" s="143"/>
      <c r="H307" s="26"/>
      <c r="I307" s="25">
        <f>H307*F307</f>
        <v>0</v>
      </c>
      <c r="J307" s="5"/>
    </row>
    <row r="308" spans="1:10" s="3" customFormat="1">
      <c r="A308" s="5"/>
      <c r="B308" s="31"/>
      <c r="C308" s="30"/>
      <c r="D308" s="29" t="s">
        <v>68</v>
      </c>
      <c r="E308" s="28"/>
      <c r="F308" s="27"/>
      <c r="G308" s="143"/>
      <c r="H308" s="26"/>
      <c r="I308" s="25"/>
      <c r="J308" s="5"/>
    </row>
    <row r="309" spans="1:10" s="3" customFormat="1" ht="15.75" thickBot="1">
      <c r="A309" s="5"/>
      <c r="B309" s="20"/>
      <c r="C309" s="30"/>
      <c r="D309" s="44" t="s">
        <v>68</v>
      </c>
      <c r="E309" s="28" t="s">
        <v>4</v>
      </c>
      <c r="F309" s="27"/>
      <c r="G309" s="143"/>
      <c r="H309" s="26"/>
      <c r="I309" s="25"/>
      <c r="J309" s="5"/>
    </row>
    <row r="310" spans="1:10" s="3" customFormat="1">
      <c r="A310" s="5"/>
      <c r="B310" s="20"/>
      <c r="C310" s="19"/>
      <c r="D310" s="35" t="s">
        <v>310</v>
      </c>
      <c r="E310" s="68"/>
      <c r="F310" s="34"/>
      <c r="G310" s="199"/>
      <c r="H310" s="33"/>
      <c r="I310" s="32">
        <f>SUM(I311:I314)</f>
        <v>0</v>
      </c>
      <c r="J310" s="5"/>
    </row>
    <row r="311" spans="1:10" s="3" customFormat="1">
      <c r="A311" s="5"/>
      <c r="B311" s="31"/>
      <c r="C311" s="30"/>
      <c r="D311" s="29" t="s">
        <v>67</v>
      </c>
      <c r="E311" s="28"/>
      <c r="F311" s="27"/>
      <c r="G311" s="143"/>
      <c r="H311" s="26"/>
      <c r="I311" s="42"/>
      <c r="J311" s="5"/>
    </row>
    <row r="312" spans="1:10" s="3" customFormat="1">
      <c r="A312" s="5"/>
      <c r="B312" s="20"/>
      <c r="C312" s="41"/>
      <c r="D312" s="44" t="s">
        <v>66</v>
      </c>
      <c r="E312" s="28" t="s">
        <v>8</v>
      </c>
      <c r="F312" s="27">
        <v>1</v>
      </c>
      <c r="G312" s="143"/>
      <c r="H312" s="26"/>
      <c r="I312" s="25">
        <f>H312*F312</f>
        <v>0</v>
      </c>
      <c r="J312" s="5"/>
    </row>
    <row r="313" spans="1:10" s="3" customFormat="1">
      <c r="A313" s="5"/>
      <c r="B313" s="13"/>
      <c r="C313" s="41"/>
      <c r="D313" s="44" t="s">
        <v>65</v>
      </c>
      <c r="E313" s="28" t="s">
        <v>4</v>
      </c>
      <c r="F313" s="27"/>
      <c r="G313" s="143"/>
      <c r="H313" s="26"/>
      <c r="I313" s="25"/>
      <c r="J313" s="5"/>
    </row>
    <row r="314" spans="1:10" s="3" customFormat="1">
      <c r="A314" s="5"/>
      <c r="B314" s="31"/>
      <c r="C314" s="30"/>
      <c r="D314" s="44" t="s">
        <v>64</v>
      </c>
      <c r="E314" s="28" t="s">
        <v>4</v>
      </c>
      <c r="F314" s="27"/>
      <c r="G314" s="143"/>
      <c r="H314" s="26"/>
      <c r="I314" s="25"/>
      <c r="J314" s="5"/>
    </row>
    <row r="315" spans="1:10" s="3" customFormat="1" ht="6" customHeight="1">
      <c r="A315" s="5"/>
      <c r="B315" s="20"/>
      <c r="C315" s="54"/>
      <c r="D315" s="54"/>
      <c r="E315" s="144"/>
      <c r="F315" s="4"/>
      <c r="G315" s="4"/>
      <c r="I315" s="67"/>
      <c r="J315" s="5"/>
    </row>
    <row r="316" spans="1:10" s="45" customFormat="1" ht="6" customHeight="1">
      <c r="A316" s="46"/>
      <c r="B316" s="66"/>
      <c r="C316" s="145"/>
      <c r="D316" s="145"/>
      <c r="E316" s="146"/>
      <c r="F316" s="63"/>
      <c r="G316" s="63"/>
      <c r="I316" s="65"/>
      <c r="J316" s="46"/>
    </row>
    <row r="317" spans="1:10" s="3" customFormat="1" ht="6" customHeight="1">
      <c r="A317" s="5"/>
      <c r="B317" s="13"/>
      <c r="C317" s="144"/>
      <c r="D317" s="139"/>
      <c r="E317" s="147"/>
      <c r="F317" s="142"/>
      <c r="G317" s="142"/>
      <c r="H317" s="22"/>
      <c r="I317" s="21"/>
      <c r="J317" s="5"/>
    </row>
    <row r="318" spans="1:10" s="3" customFormat="1">
      <c r="A318" s="5"/>
      <c r="B318" s="20"/>
      <c r="C318" s="54"/>
      <c r="D318" s="40"/>
      <c r="E318" s="139"/>
      <c r="F318" s="180" t="s">
        <v>63</v>
      </c>
      <c r="G318" s="180"/>
      <c r="H318" s="178"/>
      <c r="I318" s="17">
        <f>I245+I290+I310</f>
        <v>0</v>
      </c>
      <c r="J318" s="5"/>
    </row>
    <row r="319" spans="1:10" s="3" customFormat="1" ht="15.75" thickBot="1">
      <c r="B319" s="20"/>
      <c r="C319" s="54"/>
      <c r="D319" s="40"/>
      <c r="E319" s="139"/>
      <c r="F319" s="143"/>
      <c r="G319" s="143"/>
      <c r="H319" s="26"/>
      <c r="I319" s="25"/>
    </row>
    <row r="320" spans="1:10" s="3" customFormat="1">
      <c r="B320" s="20"/>
      <c r="C320" s="54"/>
      <c r="D320" s="35" t="s">
        <v>263</v>
      </c>
      <c r="E320" s="139"/>
      <c r="F320" s="143"/>
      <c r="G320" s="143"/>
      <c r="H320" s="26"/>
      <c r="I320" s="32">
        <f>SUM(I322:I339)</f>
        <v>0</v>
      </c>
    </row>
    <row r="321" spans="2:9" s="3" customFormat="1">
      <c r="B321" s="20"/>
      <c r="C321" s="41"/>
      <c r="D321" s="44"/>
      <c r="E321" s="28"/>
      <c r="F321" s="27"/>
      <c r="G321" s="143"/>
      <c r="H321" s="26"/>
      <c r="I321" s="25"/>
    </row>
    <row r="322" spans="2:9" s="3" customFormat="1">
      <c r="B322" s="20"/>
      <c r="C322" s="41"/>
      <c r="D322" s="44" t="s">
        <v>266</v>
      </c>
      <c r="E322" s="28"/>
      <c r="F322" s="27"/>
      <c r="G322" s="143"/>
      <c r="H322" s="26"/>
      <c r="I322" s="25"/>
    </row>
    <row r="323" spans="2:9" s="3" customFormat="1">
      <c r="B323" s="20"/>
      <c r="C323" s="41"/>
      <c r="D323" s="44" t="s">
        <v>264</v>
      </c>
      <c r="E323" s="28"/>
      <c r="F323" s="27"/>
      <c r="G323" s="143"/>
      <c r="H323" s="26"/>
      <c r="I323" s="25"/>
    </row>
    <row r="324" spans="2:9" s="3" customFormat="1">
      <c r="B324" s="20"/>
      <c r="C324" s="41"/>
      <c r="D324" s="44" t="s">
        <v>265</v>
      </c>
      <c r="E324" s="28"/>
      <c r="F324" s="27"/>
      <c r="G324" s="143"/>
      <c r="H324" s="26"/>
      <c r="I324" s="25"/>
    </row>
    <row r="325" spans="2:9" s="3" customFormat="1">
      <c r="B325" s="20"/>
      <c r="C325" s="41"/>
      <c r="D325" s="44" t="s">
        <v>267</v>
      </c>
      <c r="E325" s="28" t="s">
        <v>21</v>
      </c>
      <c r="F325" s="27">
        <v>4</v>
      </c>
      <c r="G325" s="143"/>
      <c r="H325" s="26"/>
      <c r="I325" s="25">
        <f t="shared" ref="I325:I326" si="39">H325*F325</f>
        <v>0</v>
      </c>
    </row>
    <row r="326" spans="2:9" s="3" customFormat="1">
      <c r="B326" s="20"/>
      <c r="C326" s="41"/>
      <c r="D326" s="44" t="s">
        <v>271</v>
      </c>
      <c r="E326" s="28" t="s">
        <v>8</v>
      </c>
      <c r="F326" s="27">
        <v>4</v>
      </c>
      <c r="G326" s="143"/>
      <c r="H326" s="26"/>
      <c r="I326" s="25">
        <f t="shared" si="39"/>
        <v>0</v>
      </c>
    </row>
    <row r="327" spans="2:9" s="3" customFormat="1">
      <c r="B327" s="20"/>
      <c r="C327" s="41"/>
      <c r="D327" s="44" t="s">
        <v>266</v>
      </c>
      <c r="E327" s="28"/>
      <c r="F327" s="27"/>
      <c r="G327" s="143"/>
      <c r="H327" s="26"/>
      <c r="I327" s="25"/>
    </row>
    <row r="328" spans="2:9" s="3" customFormat="1">
      <c r="B328" s="20"/>
      <c r="C328" s="41"/>
      <c r="D328" s="44" t="s">
        <v>270</v>
      </c>
      <c r="E328" s="28"/>
      <c r="F328" s="27"/>
      <c r="G328" s="143"/>
      <c r="H328" s="26"/>
      <c r="I328" s="25"/>
    </row>
    <row r="329" spans="2:9" s="3" customFormat="1">
      <c r="B329" s="20"/>
      <c r="C329" s="41"/>
      <c r="D329" s="44" t="s">
        <v>268</v>
      </c>
      <c r="E329" s="28" t="s">
        <v>21</v>
      </c>
      <c r="F329" s="27">
        <v>2</v>
      </c>
      <c r="G329" s="143"/>
      <c r="H329" s="26"/>
      <c r="I329" s="25">
        <f t="shared" ref="I329:I330" si="40">H329*F329</f>
        <v>0</v>
      </c>
    </row>
    <row r="330" spans="2:9" s="3" customFormat="1">
      <c r="B330" s="20"/>
      <c r="C330" s="39"/>
      <c r="D330" s="44" t="s">
        <v>271</v>
      </c>
      <c r="E330" s="28" t="s">
        <v>8</v>
      </c>
      <c r="F330" s="27">
        <v>2</v>
      </c>
      <c r="G330" s="143"/>
      <c r="H330" s="26"/>
      <c r="I330" s="25">
        <f t="shared" si="40"/>
        <v>0</v>
      </c>
    </row>
    <row r="331" spans="2:9" s="3" customFormat="1">
      <c r="B331" s="20"/>
      <c r="C331" s="19"/>
      <c r="D331" s="44" t="s">
        <v>266</v>
      </c>
      <c r="E331" s="28"/>
      <c r="F331" s="27"/>
      <c r="G331" s="143"/>
      <c r="H331" s="26"/>
      <c r="I331" s="25"/>
    </row>
    <row r="332" spans="2:9" s="3" customFormat="1">
      <c r="B332" s="20"/>
      <c r="C332" s="19"/>
      <c r="D332" s="44" t="s">
        <v>264</v>
      </c>
      <c r="E332" s="28"/>
      <c r="F332" s="27"/>
      <c r="G332" s="143"/>
      <c r="H332" s="26"/>
      <c r="I332" s="25"/>
    </row>
    <row r="333" spans="2:9" s="3" customFormat="1">
      <c r="B333" s="20"/>
      <c r="C333" s="19"/>
      <c r="D333" s="44" t="s">
        <v>269</v>
      </c>
      <c r="E333" s="28" t="s">
        <v>21</v>
      </c>
      <c r="F333" s="27">
        <v>4</v>
      </c>
      <c r="G333" s="143"/>
      <c r="H333" s="26"/>
      <c r="I333" s="25">
        <f t="shared" ref="I333:I334" si="41">H333*F333</f>
        <v>0</v>
      </c>
    </row>
    <row r="334" spans="2:9" s="3" customFormat="1">
      <c r="B334" s="20"/>
      <c r="C334" s="19"/>
      <c r="D334" s="44" t="s">
        <v>271</v>
      </c>
      <c r="E334" s="28" t="s">
        <v>8</v>
      </c>
      <c r="F334" s="27">
        <v>4</v>
      </c>
      <c r="G334" s="143"/>
      <c r="H334" s="26"/>
      <c r="I334" s="25">
        <f t="shared" si="41"/>
        <v>0</v>
      </c>
    </row>
    <row r="335" spans="2:9" s="3" customFormat="1">
      <c r="B335" s="20"/>
      <c r="C335" s="19"/>
      <c r="D335" s="44"/>
      <c r="E335" s="28"/>
      <c r="F335" s="27"/>
      <c r="G335" s="143"/>
      <c r="H335" s="26"/>
      <c r="I335" s="25"/>
    </row>
    <row r="336" spans="2:9" s="3" customFormat="1">
      <c r="B336" s="20"/>
      <c r="C336" s="19"/>
      <c r="D336" s="29" t="s">
        <v>93</v>
      </c>
      <c r="E336" s="28"/>
      <c r="F336" s="27"/>
      <c r="G336" s="143"/>
      <c r="H336" s="26"/>
      <c r="I336" s="25"/>
    </row>
    <row r="337" spans="1:10" s="3" customFormat="1">
      <c r="B337" s="20"/>
      <c r="C337" s="19"/>
      <c r="D337" s="69"/>
      <c r="E337" s="28"/>
      <c r="F337" s="27"/>
      <c r="G337" s="143"/>
      <c r="H337" s="26"/>
      <c r="I337" s="25"/>
    </row>
    <row r="338" spans="1:10" s="3" customFormat="1">
      <c r="B338" s="20"/>
      <c r="C338" s="19"/>
      <c r="D338" s="44" t="s">
        <v>256</v>
      </c>
      <c r="E338" s="28" t="s">
        <v>42</v>
      </c>
      <c r="F338" s="27">
        <f>((1.3*2*22*2)+(1.3*2*22*2))*1.3</f>
        <v>297.44</v>
      </c>
      <c r="G338" s="143"/>
      <c r="H338" s="26"/>
      <c r="I338" s="25">
        <f>H338*F338</f>
        <v>0</v>
      </c>
    </row>
    <row r="339" spans="1:10" s="3" customFormat="1">
      <c r="B339" s="20"/>
      <c r="C339" s="19"/>
      <c r="D339" s="12" t="s">
        <v>138</v>
      </c>
      <c r="E339" s="28" t="s">
        <v>42</v>
      </c>
      <c r="F339" s="27">
        <f>((1.3*2*22*2)+(1.3*2*22*2))*1.3</f>
        <v>297.44</v>
      </c>
      <c r="G339" s="143"/>
      <c r="H339" s="149"/>
      <c r="I339" s="25">
        <f>H339*F339</f>
        <v>0</v>
      </c>
    </row>
    <row r="340" spans="1:10" s="3" customFormat="1">
      <c r="B340" s="20"/>
      <c r="C340" s="19"/>
      <c r="D340" s="12"/>
      <c r="E340" s="24"/>
      <c r="F340" s="148"/>
      <c r="G340" s="148"/>
      <c r="H340" s="149"/>
      <c r="I340" s="25"/>
    </row>
    <row r="341" spans="1:10" s="3" customFormat="1">
      <c r="B341" s="20"/>
      <c r="C341" s="19"/>
      <c r="D341" s="18"/>
      <c r="E341" s="4"/>
      <c r="F341" s="180" t="s">
        <v>272</v>
      </c>
      <c r="G341" s="180"/>
      <c r="H341" s="178"/>
      <c r="I341" s="17">
        <f>+I320</f>
        <v>0</v>
      </c>
    </row>
    <row r="342" spans="1:10" s="45" customFormat="1" ht="5.25" customHeight="1">
      <c r="A342" s="46"/>
      <c r="B342" s="64"/>
      <c r="D342" s="63"/>
      <c r="I342" s="62"/>
      <c r="J342" s="46"/>
    </row>
    <row r="343" spans="1:10" s="3" customFormat="1">
      <c r="A343" s="5"/>
      <c r="B343" s="61"/>
      <c r="C343" s="60"/>
      <c r="D343" s="60" t="s">
        <v>62</v>
      </c>
      <c r="E343" s="59"/>
      <c r="F343" s="59"/>
      <c r="G343" s="59"/>
      <c r="H343" s="58"/>
      <c r="I343" s="57"/>
      <c r="J343" s="5"/>
    </row>
    <row r="344" spans="1:10" s="3" customFormat="1" ht="6" customHeight="1">
      <c r="A344" s="5"/>
      <c r="B344" s="13"/>
      <c r="C344" s="24"/>
      <c r="D344" s="4"/>
      <c r="H344" s="24"/>
      <c r="I344" s="56"/>
      <c r="J344" s="5"/>
    </row>
    <row r="345" spans="1:10" s="3" customFormat="1" ht="6" customHeight="1" thickBot="1">
      <c r="A345" s="5"/>
      <c r="B345" s="13"/>
      <c r="C345" s="39"/>
      <c r="D345" s="38"/>
      <c r="E345" s="24"/>
      <c r="F345" s="16"/>
      <c r="G345" s="196"/>
      <c r="H345" s="37"/>
      <c r="I345" s="36"/>
      <c r="J345" s="5"/>
    </row>
    <row r="346" spans="1:10" s="3" customFormat="1">
      <c r="A346" s="5"/>
      <c r="B346" s="20" t="s">
        <v>61</v>
      </c>
      <c r="C346" s="35"/>
      <c r="D346" s="35" t="s">
        <v>60</v>
      </c>
      <c r="E346" s="24"/>
      <c r="F346" s="34"/>
      <c r="G346" s="199"/>
      <c r="H346" s="33"/>
      <c r="I346" s="32">
        <f>SUM(I347:I354)</f>
        <v>0</v>
      </c>
      <c r="J346" s="5"/>
    </row>
    <row r="347" spans="1:10" s="3" customFormat="1">
      <c r="A347" s="5"/>
      <c r="B347" s="31"/>
      <c r="C347" s="30"/>
      <c r="D347" s="44" t="s">
        <v>59</v>
      </c>
      <c r="E347" s="28" t="s">
        <v>14</v>
      </c>
      <c r="F347" s="27">
        <v>10</v>
      </c>
      <c r="G347" s="143"/>
      <c r="H347" s="26"/>
      <c r="I347" s="25">
        <f t="shared" ref="I347:I354" si="42">H347*F347</f>
        <v>0</v>
      </c>
      <c r="J347" s="5"/>
    </row>
    <row r="348" spans="1:10" s="3" customFormat="1">
      <c r="A348" s="5"/>
      <c r="B348" s="31"/>
      <c r="C348" s="41"/>
      <c r="D348" s="40" t="s">
        <v>58</v>
      </c>
      <c r="E348" s="28" t="s">
        <v>21</v>
      </c>
      <c r="F348" s="27">
        <v>1</v>
      </c>
      <c r="G348" s="143"/>
      <c r="H348" s="26"/>
      <c r="I348" s="25">
        <f t="shared" si="42"/>
        <v>0</v>
      </c>
      <c r="J348" s="5"/>
    </row>
    <row r="349" spans="1:10" s="3" customFormat="1">
      <c r="A349" s="5"/>
      <c r="B349" s="31"/>
      <c r="C349" s="41"/>
      <c r="D349" s="40" t="s">
        <v>57</v>
      </c>
      <c r="E349" s="28" t="s">
        <v>21</v>
      </c>
      <c r="F349" s="27">
        <v>1</v>
      </c>
      <c r="G349" s="143"/>
      <c r="H349" s="26"/>
      <c r="I349" s="25">
        <f t="shared" si="42"/>
        <v>0</v>
      </c>
      <c r="J349" s="5"/>
    </row>
    <row r="350" spans="1:10" s="3" customFormat="1">
      <c r="A350" s="5"/>
      <c r="B350" s="31"/>
      <c r="C350" s="41"/>
      <c r="D350" s="40" t="s">
        <v>56</v>
      </c>
      <c r="E350" s="28" t="s">
        <v>21</v>
      </c>
      <c r="F350" s="27">
        <v>1</v>
      </c>
      <c r="G350" s="143"/>
      <c r="H350" s="26"/>
      <c r="I350" s="25">
        <f t="shared" si="42"/>
        <v>0</v>
      </c>
      <c r="J350" s="5"/>
    </row>
    <row r="351" spans="1:10" s="3" customFormat="1">
      <c r="A351" s="5"/>
      <c r="B351" s="31"/>
      <c r="C351" s="41"/>
      <c r="D351" s="40" t="s">
        <v>55</v>
      </c>
      <c r="E351" s="28" t="s">
        <v>21</v>
      </c>
      <c r="F351" s="27">
        <v>1</v>
      </c>
      <c r="G351" s="143"/>
      <c r="H351" s="26"/>
      <c r="I351" s="25">
        <f t="shared" si="42"/>
        <v>0</v>
      </c>
      <c r="J351" s="5"/>
    </row>
    <row r="352" spans="1:10" s="3" customFormat="1">
      <c r="A352" s="5"/>
      <c r="B352" s="31"/>
      <c r="C352" s="41"/>
      <c r="D352" s="40" t="s">
        <v>54</v>
      </c>
      <c r="E352" s="28" t="s">
        <v>21</v>
      </c>
      <c r="F352" s="27">
        <v>1</v>
      </c>
      <c r="G352" s="143"/>
      <c r="H352" s="26"/>
      <c r="I352" s="25">
        <f t="shared" si="42"/>
        <v>0</v>
      </c>
      <c r="J352" s="5"/>
    </row>
    <row r="353" spans="1:10" s="3" customFormat="1">
      <c r="A353" s="5"/>
      <c r="B353" s="31"/>
      <c r="C353" s="41"/>
      <c r="D353" s="40" t="s">
        <v>53</v>
      </c>
      <c r="E353" s="28" t="s">
        <v>8</v>
      </c>
      <c r="F353" s="27">
        <v>1</v>
      </c>
      <c r="G353" s="143"/>
      <c r="H353" s="26"/>
      <c r="I353" s="25">
        <f t="shared" si="42"/>
        <v>0</v>
      </c>
      <c r="J353" s="5"/>
    </row>
    <row r="354" spans="1:10" s="3" customFormat="1">
      <c r="A354" s="5"/>
      <c r="B354" s="31"/>
      <c r="C354" s="41"/>
      <c r="D354" s="40" t="s">
        <v>52</v>
      </c>
      <c r="E354" s="28" t="s">
        <v>21</v>
      </c>
      <c r="F354" s="27">
        <v>1</v>
      </c>
      <c r="G354" s="143"/>
      <c r="H354" s="26"/>
      <c r="I354" s="25">
        <f t="shared" si="42"/>
        <v>0</v>
      </c>
      <c r="J354" s="5"/>
    </row>
    <row r="355" spans="1:10" s="3" customFormat="1" ht="6" customHeight="1" thickBot="1">
      <c r="A355" s="5"/>
      <c r="B355" s="13"/>
      <c r="C355" s="39"/>
      <c r="D355" s="38"/>
      <c r="E355" s="24"/>
      <c r="F355" s="16"/>
      <c r="G355" s="196"/>
      <c r="H355" s="37"/>
      <c r="I355" s="36"/>
      <c r="J355" s="5"/>
    </row>
    <row r="356" spans="1:10" s="3" customFormat="1">
      <c r="A356" s="5"/>
      <c r="B356" s="20" t="s">
        <v>51</v>
      </c>
      <c r="C356" s="35"/>
      <c r="D356" s="35" t="s">
        <v>257</v>
      </c>
      <c r="E356" s="24"/>
      <c r="F356" s="34"/>
      <c r="G356" s="199"/>
      <c r="H356" s="33"/>
      <c r="I356" s="32">
        <f>SUM(I357:I361)</f>
        <v>0</v>
      </c>
      <c r="J356" s="5"/>
    </row>
    <row r="357" spans="1:10" s="3" customFormat="1">
      <c r="A357" s="5"/>
      <c r="B357" s="13"/>
      <c r="C357" s="41"/>
      <c r="D357" s="40" t="s">
        <v>50</v>
      </c>
      <c r="E357" s="28" t="s">
        <v>14</v>
      </c>
      <c r="F357" s="27">
        <v>176</v>
      </c>
      <c r="G357" s="143"/>
      <c r="H357" s="26"/>
      <c r="I357" s="25">
        <f>H357*F357</f>
        <v>0</v>
      </c>
      <c r="J357" s="5"/>
    </row>
    <row r="358" spans="1:10" s="3" customFormat="1">
      <c r="A358" s="5"/>
      <c r="B358" s="13"/>
      <c r="C358" s="41"/>
      <c r="D358" s="40" t="s">
        <v>288</v>
      </c>
      <c r="E358" s="28" t="s">
        <v>14</v>
      </c>
      <c r="F358" s="27">
        <v>60</v>
      </c>
      <c r="G358" s="143"/>
      <c r="H358" s="26"/>
      <c r="I358" s="25">
        <f>H358*F358</f>
        <v>0</v>
      </c>
      <c r="J358" s="5"/>
    </row>
    <row r="359" spans="1:10" s="3" customFormat="1">
      <c r="A359" s="5"/>
      <c r="B359" s="31"/>
      <c r="C359" s="30"/>
      <c r="D359" s="44" t="s">
        <v>32</v>
      </c>
      <c r="E359" s="28" t="s">
        <v>8</v>
      </c>
      <c r="F359" s="27">
        <v>1</v>
      </c>
      <c r="G359" s="143"/>
      <c r="H359" s="26"/>
      <c r="I359" s="25">
        <f>H359*F359</f>
        <v>0</v>
      </c>
      <c r="J359" s="5"/>
    </row>
    <row r="360" spans="1:10" s="3" customFormat="1">
      <c r="A360" s="5"/>
      <c r="B360" s="13"/>
      <c r="C360" s="41"/>
      <c r="D360" s="40" t="s">
        <v>31</v>
      </c>
      <c r="E360" s="28" t="s">
        <v>8</v>
      </c>
      <c r="F360" s="27">
        <v>1</v>
      </c>
      <c r="G360" s="143"/>
      <c r="H360" s="26"/>
      <c r="I360" s="25">
        <f>H360*F360</f>
        <v>0</v>
      </c>
      <c r="J360" s="5"/>
    </row>
    <row r="361" spans="1:10" s="3" customFormat="1">
      <c r="A361" s="5"/>
      <c r="B361" s="13"/>
      <c r="C361" s="41"/>
      <c r="D361" s="40" t="s">
        <v>49</v>
      </c>
      <c r="E361" s="28" t="s">
        <v>8</v>
      </c>
      <c r="F361" s="27">
        <v>1</v>
      </c>
      <c r="G361" s="143"/>
      <c r="H361" s="26"/>
      <c r="I361" s="25">
        <f>H361*F361</f>
        <v>0</v>
      </c>
      <c r="J361" s="5"/>
    </row>
    <row r="362" spans="1:10" s="45" customFormat="1" ht="6" customHeight="1" thickBot="1">
      <c r="A362" s="46"/>
      <c r="B362" s="53"/>
      <c r="C362" s="52"/>
      <c r="D362" s="51"/>
      <c r="E362" s="50"/>
      <c r="F362" s="49"/>
      <c r="G362" s="201"/>
      <c r="H362" s="48"/>
      <c r="I362" s="47"/>
      <c r="J362" s="46"/>
    </row>
    <row r="363" spans="1:10" s="3" customFormat="1">
      <c r="A363" s="5"/>
      <c r="B363" s="20" t="s">
        <v>48</v>
      </c>
      <c r="C363" s="35"/>
      <c r="D363" s="35" t="s">
        <v>47</v>
      </c>
      <c r="E363" s="24"/>
      <c r="F363" s="34"/>
      <c r="G363" s="199"/>
      <c r="H363" s="33"/>
      <c r="I363" s="32">
        <f>SUM(I364)</f>
        <v>0</v>
      </c>
      <c r="J363" s="5"/>
    </row>
    <row r="364" spans="1:10" s="3" customFormat="1">
      <c r="A364" s="5"/>
      <c r="B364" s="13"/>
      <c r="C364" s="41"/>
      <c r="D364" s="40" t="s">
        <v>46</v>
      </c>
      <c r="E364" s="28" t="s">
        <v>8</v>
      </c>
      <c r="F364" s="27">
        <v>1</v>
      </c>
      <c r="G364" s="143"/>
      <c r="H364" s="26"/>
      <c r="I364" s="25">
        <f>H364*F364</f>
        <v>0</v>
      </c>
      <c r="J364" s="5"/>
    </row>
    <row r="365" spans="1:10" s="45" customFormat="1" ht="6" customHeight="1">
      <c r="A365" s="46"/>
      <c r="B365" s="53"/>
      <c r="C365" s="52"/>
      <c r="D365" s="51"/>
      <c r="E365" s="50"/>
      <c r="F365" s="49"/>
      <c r="G365" s="201"/>
      <c r="H365" s="48"/>
      <c r="I365" s="47"/>
      <c r="J365" s="46"/>
    </row>
    <row r="366" spans="1:10" s="3" customFormat="1" ht="6" customHeight="1" thickBot="1">
      <c r="A366" s="5"/>
      <c r="B366" s="13"/>
      <c r="C366" s="39"/>
      <c r="D366" s="38"/>
      <c r="E366" s="24"/>
      <c r="F366" s="16"/>
      <c r="G366" s="196"/>
      <c r="H366" s="37"/>
      <c r="I366" s="36"/>
      <c r="J366" s="5"/>
    </row>
    <row r="367" spans="1:10" s="3" customFormat="1">
      <c r="A367" s="5"/>
      <c r="B367" s="20"/>
      <c r="C367" s="35"/>
      <c r="D367" s="35" t="s">
        <v>30</v>
      </c>
      <c r="E367" s="24"/>
      <c r="F367" s="34"/>
      <c r="G367" s="199"/>
      <c r="H367" s="33"/>
      <c r="I367" s="32">
        <f>SUM(I368:I377)</f>
        <v>0</v>
      </c>
      <c r="J367" s="5"/>
    </row>
    <row r="368" spans="1:10" s="3" customFormat="1" ht="15" customHeight="1">
      <c r="A368" s="5"/>
      <c r="B368" s="31"/>
      <c r="C368" s="30"/>
      <c r="D368" s="40" t="s">
        <v>29</v>
      </c>
      <c r="E368" s="28" t="s">
        <v>21</v>
      </c>
      <c r="F368" s="27">
        <f>19+4+4</f>
        <v>27</v>
      </c>
      <c r="G368" s="143"/>
      <c r="H368" s="26"/>
      <c r="I368" s="25">
        <f t="shared" ref="I368:I377" si="43">H368*F368</f>
        <v>0</v>
      </c>
      <c r="J368" s="5"/>
    </row>
    <row r="369" spans="1:10" s="3" customFormat="1" ht="15" customHeight="1">
      <c r="A369" s="5"/>
      <c r="B369" s="31"/>
      <c r="C369" s="30"/>
      <c r="D369" s="40" t="s">
        <v>28</v>
      </c>
      <c r="E369" s="28" t="s">
        <v>21</v>
      </c>
      <c r="F369" s="27">
        <f>2+2+2</f>
        <v>6</v>
      </c>
      <c r="G369" s="143"/>
      <c r="H369" s="26"/>
      <c r="I369" s="25">
        <f t="shared" si="43"/>
        <v>0</v>
      </c>
      <c r="J369" s="5"/>
    </row>
    <row r="370" spans="1:10" s="3" customFormat="1" ht="15" customHeight="1">
      <c r="A370" s="5"/>
      <c r="B370" s="31"/>
      <c r="C370" s="30"/>
      <c r="D370" s="40" t="s">
        <v>27</v>
      </c>
      <c r="E370" s="28" t="s">
        <v>21</v>
      </c>
      <c r="F370" s="27">
        <f>8+2</f>
        <v>10</v>
      </c>
      <c r="G370" s="143"/>
      <c r="H370" s="26"/>
      <c r="I370" s="25">
        <f t="shared" si="43"/>
        <v>0</v>
      </c>
      <c r="J370" s="5"/>
    </row>
    <row r="371" spans="1:10" s="3" customFormat="1" ht="15" customHeight="1">
      <c r="A371" s="5"/>
      <c r="B371" s="31"/>
      <c r="C371" s="30"/>
      <c r="D371" s="40" t="s">
        <v>26</v>
      </c>
      <c r="E371" s="28" t="s">
        <v>21</v>
      </c>
      <c r="F371" s="27">
        <v>6</v>
      </c>
      <c r="G371" s="143"/>
      <c r="H371" s="26"/>
      <c r="I371" s="25">
        <f t="shared" si="43"/>
        <v>0</v>
      </c>
      <c r="J371" s="5"/>
    </row>
    <row r="372" spans="1:10" s="3" customFormat="1" ht="15" customHeight="1">
      <c r="A372" s="5"/>
      <c r="B372" s="31"/>
      <c r="C372" s="30"/>
      <c r="D372" s="40" t="s">
        <v>25</v>
      </c>
      <c r="E372" s="28" t="s">
        <v>21</v>
      </c>
      <c r="F372" s="27">
        <v>4</v>
      </c>
      <c r="G372" s="143"/>
      <c r="H372" s="26"/>
      <c r="I372" s="25">
        <f t="shared" si="43"/>
        <v>0</v>
      </c>
      <c r="J372" s="5"/>
    </row>
    <row r="373" spans="1:10" s="3" customFormat="1" ht="15" customHeight="1">
      <c r="A373" s="5"/>
      <c r="B373" s="31"/>
      <c r="C373" s="30"/>
      <c r="D373" s="40" t="s">
        <v>289</v>
      </c>
      <c r="E373" s="28" t="s">
        <v>21</v>
      </c>
      <c r="F373" s="27">
        <v>3</v>
      </c>
      <c r="G373" s="143"/>
      <c r="H373" s="26"/>
      <c r="I373" s="25">
        <f t="shared" si="43"/>
        <v>0</v>
      </c>
      <c r="J373" s="5"/>
    </row>
    <row r="374" spans="1:10" s="3" customFormat="1" ht="15" customHeight="1">
      <c r="A374" s="5"/>
      <c r="B374" s="31"/>
      <c r="C374" s="30"/>
      <c r="D374" s="40" t="s">
        <v>24</v>
      </c>
      <c r="E374" s="28" t="s">
        <v>21</v>
      </c>
      <c r="F374" s="27">
        <v>3</v>
      </c>
      <c r="G374" s="143"/>
      <c r="H374" s="26"/>
      <c r="I374" s="25">
        <f t="shared" si="43"/>
        <v>0</v>
      </c>
      <c r="J374" s="5"/>
    </row>
    <row r="375" spans="1:10" s="3" customFormat="1" ht="15" customHeight="1">
      <c r="A375" s="5"/>
      <c r="B375" s="31"/>
      <c r="C375" s="30"/>
      <c r="D375" s="40" t="s">
        <v>23</v>
      </c>
      <c r="E375" s="28" t="s">
        <v>21</v>
      </c>
      <c r="F375" s="27"/>
      <c r="G375" s="143"/>
      <c r="H375" s="26"/>
      <c r="I375" s="25">
        <f t="shared" si="43"/>
        <v>0</v>
      </c>
      <c r="J375" s="5"/>
    </row>
    <row r="376" spans="1:10" s="3" customFormat="1" ht="15" customHeight="1">
      <c r="A376" s="5"/>
      <c r="C376" s="30"/>
      <c r="D376" s="40" t="s">
        <v>258</v>
      </c>
      <c r="E376" s="28" t="s">
        <v>21</v>
      </c>
      <c r="F376" s="27">
        <v>11</v>
      </c>
      <c r="G376" s="143"/>
      <c r="H376" s="26"/>
      <c r="I376" s="25">
        <f t="shared" si="43"/>
        <v>0</v>
      </c>
      <c r="J376" s="5"/>
    </row>
    <row r="377" spans="1:10" s="3" customFormat="1" ht="15" customHeight="1">
      <c r="A377" s="5"/>
      <c r="B377" s="31"/>
      <c r="C377" s="30"/>
      <c r="D377" s="40" t="s">
        <v>22</v>
      </c>
      <c r="E377" s="28" t="s">
        <v>21</v>
      </c>
      <c r="F377" s="27">
        <f>SUM(F369:F374)</f>
        <v>32</v>
      </c>
      <c r="G377" s="143"/>
      <c r="H377" s="26"/>
      <c r="I377" s="25">
        <f t="shared" si="43"/>
        <v>0</v>
      </c>
      <c r="J377" s="5"/>
    </row>
    <row r="378" spans="1:10" s="3" customFormat="1" ht="15" customHeight="1" thickBot="1">
      <c r="A378" s="5"/>
      <c r="B378" s="13"/>
      <c r="C378" s="39"/>
      <c r="D378" s="38"/>
      <c r="E378" s="24"/>
      <c r="F378" s="16"/>
      <c r="G378" s="196"/>
      <c r="H378" s="37"/>
      <c r="I378" s="36"/>
      <c r="J378" s="5"/>
    </row>
    <row r="379" spans="1:10" s="3" customFormat="1" ht="15" customHeight="1">
      <c r="A379" s="5"/>
      <c r="B379" s="20"/>
      <c r="C379" s="35"/>
      <c r="D379" s="35" t="s">
        <v>20</v>
      </c>
      <c r="E379" s="24"/>
      <c r="F379" s="34"/>
      <c r="G379" s="199"/>
      <c r="H379" s="33"/>
      <c r="I379" s="32">
        <f>SUM(I380:I388)</f>
        <v>0</v>
      </c>
      <c r="J379" s="5"/>
    </row>
    <row r="380" spans="1:10" s="3" customFormat="1">
      <c r="A380" s="5"/>
      <c r="B380" s="31"/>
      <c r="C380" s="30"/>
      <c r="D380" s="29" t="s">
        <v>19</v>
      </c>
      <c r="E380" s="28"/>
      <c r="F380" s="27"/>
      <c r="G380" s="143"/>
      <c r="H380" s="26"/>
      <c r="I380" s="42"/>
      <c r="J380" s="5"/>
    </row>
    <row r="381" spans="1:10" s="3" customFormat="1">
      <c r="A381" s="5"/>
      <c r="B381" s="13"/>
      <c r="C381" s="41"/>
      <c r="D381" s="40" t="s">
        <v>17</v>
      </c>
      <c r="E381" s="28" t="s">
        <v>14</v>
      </c>
      <c r="F381" s="27">
        <f>63*2.5</f>
        <v>157.5</v>
      </c>
      <c r="G381" s="143"/>
      <c r="H381" s="26"/>
      <c r="I381" s="25">
        <f>H381*F381</f>
        <v>0</v>
      </c>
      <c r="J381" s="5"/>
    </row>
    <row r="382" spans="1:10" s="3" customFormat="1" ht="30">
      <c r="A382" s="5"/>
      <c r="B382" s="13"/>
      <c r="C382" s="41"/>
      <c r="D382" s="40" t="s">
        <v>16</v>
      </c>
      <c r="E382" s="28" t="s">
        <v>4</v>
      </c>
      <c r="F382" s="27"/>
      <c r="G382" s="143"/>
      <c r="H382" s="26"/>
      <c r="I382" s="25"/>
      <c r="J382" s="5"/>
    </row>
    <row r="383" spans="1:10" s="3" customFormat="1">
      <c r="A383" s="5"/>
      <c r="B383" s="31"/>
      <c r="C383" s="30"/>
      <c r="D383" s="29" t="s">
        <v>18</v>
      </c>
      <c r="E383" s="28"/>
      <c r="F383" s="27"/>
      <c r="G383" s="143"/>
      <c r="H383" s="26"/>
      <c r="I383" s="42"/>
      <c r="J383" s="5"/>
    </row>
    <row r="384" spans="1:10" s="3" customFormat="1">
      <c r="A384" s="5"/>
      <c r="B384" s="13"/>
      <c r="C384" s="41"/>
      <c r="D384" s="40" t="s">
        <v>17</v>
      </c>
      <c r="E384" s="28" t="s">
        <v>14</v>
      </c>
      <c r="F384" s="27">
        <v>86</v>
      </c>
      <c r="G384" s="143"/>
      <c r="H384" s="26"/>
      <c r="I384" s="25">
        <f>H384*F384</f>
        <v>0</v>
      </c>
      <c r="J384" s="5"/>
    </row>
    <row r="385" spans="1:10" s="3" customFormat="1" ht="30">
      <c r="A385" s="5"/>
      <c r="B385" s="13"/>
      <c r="C385" s="41"/>
      <c r="D385" s="40" t="s">
        <v>16</v>
      </c>
      <c r="E385" s="28" t="s">
        <v>4</v>
      </c>
      <c r="F385" s="27"/>
      <c r="G385" s="143"/>
      <c r="H385" s="26"/>
      <c r="I385" s="25"/>
      <c r="J385" s="5"/>
    </row>
    <row r="386" spans="1:10" s="3" customFormat="1">
      <c r="A386" s="5"/>
      <c r="B386" s="13"/>
      <c r="C386" s="41"/>
      <c r="D386" s="40" t="s">
        <v>287</v>
      </c>
      <c r="E386" s="28" t="s">
        <v>14</v>
      </c>
      <c r="F386" s="27">
        <v>60</v>
      </c>
      <c r="G386" s="143"/>
      <c r="H386" s="26"/>
      <c r="I386" s="25">
        <f>H386*F386</f>
        <v>0</v>
      </c>
      <c r="J386" s="5"/>
    </row>
    <row r="387" spans="1:10" s="3" customFormat="1">
      <c r="A387" s="5"/>
      <c r="B387" s="31"/>
      <c r="C387" s="30"/>
      <c r="D387" s="40"/>
      <c r="E387" s="28"/>
      <c r="F387" s="27"/>
      <c r="G387" s="143"/>
      <c r="H387" s="26"/>
      <c r="I387" s="42"/>
      <c r="J387" s="5"/>
    </row>
    <row r="388" spans="1:10" s="3" customFormat="1" ht="15" customHeight="1">
      <c r="A388" s="5"/>
      <c r="B388" s="13"/>
      <c r="C388" s="41"/>
      <c r="D388" s="40" t="s">
        <v>259</v>
      </c>
      <c r="E388" s="28" t="s">
        <v>14</v>
      </c>
      <c r="F388" s="27">
        <v>45</v>
      </c>
      <c r="G388" s="143"/>
      <c r="H388" s="26"/>
      <c r="I388" s="25">
        <f>H388*F388</f>
        <v>0</v>
      </c>
      <c r="J388" s="5"/>
    </row>
    <row r="389" spans="1:10" s="3" customFormat="1" ht="6" customHeight="1" thickBot="1">
      <c r="A389" s="5"/>
      <c r="B389" s="13"/>
      <c r="C389" s="39"/>
      <c r="D389" s="38"/>
      <c r="E389" s="24"/>
      <c r="F389" s="16"/>
      <c r="G389" s="196"/>
      <c r="H389" s="37"/>
      <c r="I389" s="36"/>
      <c r="J389" s="5"/>
    </row>
    <row r="390" spans="1:10" s="3" customFormat="1">
      <c r="A390" s="5"/>
      <c r="B390" s="20"/>
      <c r="C390" s="35"/>
      <c r="D390" s="35" t="s">
        <v>15</v>
      </c>
      <c r="E390" s="24"/>
      <c r="F390" s="34"/>
      <c r="G390" s="199"/>
      <c r="H390" s="33"/>
      <c r="I390" s="32">
        <f>SUM(I391:I392)</f>
        <v>0</v>
      </c>
      <c r="J390" s="5"/>
    </row>
    <row r="391" spans="1:10" s="3" customFormat="1">
      <c r="A391" s="5"/>
      <c r="B391" s="31"/>
      <c r="C391" s="30"/>
      <c r="D391" s="29" t="s">
        <v>260</v>
      </c>
      <c r="E391" s="28"/>
      <c r="F391" s="27"/>
      <c r="G391" s="143"/>
      <c r="H391" s="26"/>
      <c r="I391" s="42"/>
      <c r="J391" s="5"/>
    </row>
    <row r="392" spans="1:10" s="3" customFormat="1">
      <c r="A392" s="5"/>
      <c r="B392" s="31"/>
      <c r="C392" s="30"/>
      <c r="D392" s="43" t="s">
        <v>261</v>
      </c>
      <c r="E392" s="28" t="s">
        <v>14</v>
      </c>
      <c r="F392" s="27">
        <v>48</v>
      </c>
      <c r="G392" s="143"/>
      <c r="H392" s="26"/>
      <c r="I392" s="42">
        <f>H392*F392</f>
        <v>0</v>
      </c>
      <c r="J392" s="5"/>
    </row>
    <row r="393" spans="1:10" s="3" customFormat="1" ht="6" customHeight="1">
      <c r="A393" s="5"/>
      <c r="B393" s="13"/>
      <c r="C393" s="39"/>
      <c r="D393" s="38"/>
      <c r="E393" s="24"/>
      <c r="F393" s="16"/>
      <c r="G393" s="196"/>
      <c r="H393" s="37"/>
      <c r="I393" s="36"/>
      <c r="J393" s="5"/>
    </row>
    <row r="394" spans="1:10" s="3" customFormat="1" ht="15" customHeight="1">
      <c r="A394" s="5"/>
      <c r="B394" s="13"/>
      <c r="C394" s="39"/>
      <c r="D394" s="35" t="s">
        <v>309</v>
      </c>
      <c r="E394" s="24"/>
      <c r="F394" s="16"/>
      <c r="G394" s="196"/>
      <c r="H394" s="37"/>
      <c r="I394" s="36">
        <f>SUM(I395:I402)</f>
        <v>0</v>
      </c>
      <c r="J394" s="5"/>
    </row>
    <row r="395" spans="1:10" s="3" customFormat="1" ht="15" customHeight="1">
      <c r="A395" s="5"/>
      <c r="B395" s="13"/>
      <c r="C395" s="39"/>
      <c r="D395" s="29" t="s">
        <v>273</v>
      </c>
      <c r="E395" s="28"/>
      <c r="F395" s="27"/>
      <c r="G395" s="143"/>
      <c r="H395" s="26"/>
      <c r="I395" s="25"/>
      <c r="J395" s="5"/>
    </row>
    <row r="396" spans="1:10" s="3" customFormat="1" ht="15" customHeight="1">
      <c r="A396" s="5"/>
      <c r="B396" s="13"/>
      <c r="C396" s="39"/>
      <c r="D396" s="40" t="s">
        <v>274</v>
      </c>
      <c r="E396" s="28" t="s">
        <v>8</v>
      </c>
      <c r="F396" s="27">
        <v>2</v>
      </c>
      <c r="G396" s="143"/>
      <c r="H396" s="26"/>
      <c r="I396" s="42">
        <f t="shared" ref="I396:I398" si="44">H396*F396</f>
        <v>0</v>
      </c>
      <c r="J396" s="5"/>
    </row>
    <row r="397" spans="1:10" s="3" customFormat="1" ht="15" customHeight="1">
      <c r="A397" s="5"/>
      <c r="B397" s="13"/>
      <c r="C397" s="39"/>
      <c r="D397" s="40" t="s">
        <v>275</v>
      </c>
      <c r="E397" s="28" t="s">
        <v>8</v>
      </c>
      <c r="F397" s="27">
        <v>2</v>
      </c>
      <c r="G397" s="143"/>
      <c r="H397" s="26"/>
      <c r="I397" s="42">
        <f t="shared" si="44"/>
        <v>0</v>
      </c>
      <c r="J397" s="5"/>
    </row>
    <row r="398" spans="1:10" s="3" customFormat="1" ht="15" customHeight="1">
      <c r="A398" s="5"/>
      <c r="B398" s="13"/>
      <c r="C398" s="39"/>
      <c r="D398" s="40" t="s">
        <v>277</v>
      </c>
      <c r="E398" s="28" t="s">
        <v>8</v>
      </c>
      <c r="F398" s="27">
        <v>2</v>
      </c>
      <c r="G398" s="143"/>
      <c r="H398" s="26"/>
      <c r="I398" s="42">
        <f t="shared" si="44"/>
        <v>0</v>
      </c>
      <c r="J398" s="5"/>
    </row>
    <row r="399" spans="1:10" s="3" customFormat="1" ht="15" customHeight="1">
      <c r="A399" s="5"/>
      <c r="B399" s="13"/>
      <c r="C399" s="39"/>
      <c r="D399" s="40"/>
      <c r="E399" s="28"/>
      <c r="F399" s="27"/>
      <c r="G399" s="143"/>
      <c r="H399" s="26"/>
      <c r="I399" s="25"/>
      <c r="J399" s="5"/>
    </row>
    <row r="400" spans="1:10" s="3" customFormat="1" ht="15" customHeight="1">
      <c r="A400" s="5"/>
      <c r="B400" s="13"/>
      <c r="C400" s="39"/>
      <c r="D400" s="40" t="s">
        <v>286</v>
      </c>
      <c r="E400" s="28"/>
      <c r="F400" s="27"/>
      <c r="G400" s="143"/>
      <c r="H400" s="26"/>
      <c r="I400" s="25"/>
      <c r="J400" s="5"/>
    </row>
    <row r="401" spans="1:10" s="3" customFormat="1" ht="15" customHeight="1">
      <c r="A401" s="5"/>
      <c r="B401" s="13"/>
      <c r="C401" s="39"/>
      <c r="D401" s="40" t="s">
        <v>276</v>
      </c>
      <c r="E401" s="28" t="s">
        <v>8</v>
      </c>
      <c r="F401" s="27">
        <v>1</v>
      </c>
      <c r="G401" s="143"/>
      <c r="H401" s="26"/>
      <c r="I401" s="42">
        <f t="shared" ref="I401:I402" si="45">H401*F401</f>
        <v>0</v>
      </c>
      <c r="J401" s="5"/>
    </row>
    <row r="402" spans="1:10" s="3" customFormat="1" ht="15" customHeight="1">
      <c r="A402" s="5"/>
      <c r="B402" s="13"/>
      <c r="C402" s="39"/>
      <c r="D402" s="40" t="s">
        <v>290</v>
      </c>
      <c r="E402" s="28" t="s">
        <v>21</v>
      </c>
      <c r="F402" s="27">
        <v>33</v>
      </c>
      <c r="G402" s="143"/>
      <c r="H402" s="26"/>
      <c r="I402" s="42">
        <f t="shared" si="45"/>
        <v>0</v>
      </c>
      <c r="J402" s="5"/>
    </row>
    <row r="403" spans="1:10" s="3" customFormat="1" ht="6" customHeight="1" thickBot="1">
      <c r="A403" s="5"/>
      <c r="B403" s="13"/>
      <c r="C403" s="39"/>
      <c r="D403" s="38"/>
      <c r="E403" s="24"/>
      <c r="F403" s="16"/>
      <c r="G403" s="196"/>
      <c r="H403" s="37"/>
      <c r="I403" s="36"/>
      <c r="J403" s="5"/>
    </row>
    <row r="404" spans="1:10" s="3" customFormat="1">
      <c r="A404" s="5"/>
      <c r="B404" s="20"/>
      <c r="C404" s="35"/>
      <c r="D404" s="35" t="s">
        <v>13</v>
      </c>
      <c r="E404" s="24"/>
      <c r="F404" s="34"/>
      <c r="G404" s="199"/>
      <c r="H404" s="33"/>
      <c r="I404" s="32">
        <f>SUM(I405:I408)</f>
        <v>0</v>
      </c>
      <c r="J404" s="5"/>
    </row>
    <row r="405" spans="1:10" s="3" customFormat="1">
      <c r="A405" s="5"/>
      <c r="B405" s="31"/>
      <c r="C405" s="30"/>
      <c r="D405" s="29" t="s">
        <v>12</v>
      </c>
      <c r="E405" s="28" t="s">
        <v>8</v>
      </c>
      <c r="F405" s="27">
        <v>1</v>
      </c>
      <c r="G405" s="143"/>
      <c r="H405" s="26"/>
      <c r="I405" s="25">
        <f>H405*F405</f>
        <v>0</v>
      </c>
      <c r="J405" s="5"/>
    </row>
    <row r="406" spans="1:10" s="3" customFormat="1">
      <c r="A406" s="5"/>
      <c r="B406" s="31"/>
      <c r="C406" s="30"/>
      <c r="D406" s="29" t="s">
        <v>11</v>
      </c>
      <c r="E406" s="28" t="s">
        <v>8</v>
      </c>
      <c r="F406" s="27">
        <v>1</v>
      </c>
      <c r="G406" s="143"/>
      <c r="H406" s="26"/>
      <c r="I406" s="25">
        <f t="shared" ref="I406:I408" si="46">H406*F406</f>
        <v>0</v>
      </c>
      <c r="J406" s="5"/>
    </row>
    <row r="407" spans="1:10" s="3" customFormat="1">
      <c r="A407" s="5"/>
      <c r="B407" s="31"/>
      <c r="C407" s="30"/>
      <c r="D407" s="29" t="s">
        <v>262</v>
      </c>
      <c r="E407" s="28" t="s">
        <v>8</v>
      </c>
      <c r="F407" s="27">
        <v>1</v>
      </c>
      <c r="G407" s="143"/>
      <c r="H407" s="26"/>
      <c r="I407" s="25">
        <f t="shared" si="46"/>
        <v>0</v>
      </c>
      <c r="J407" s="5"/>
    </row>
    <row r="408" spans="1:10" s="3" customFormat="1">
      <c r="A408" s="5"/>
      <c r="B408" s="31"/>
      <c r="C408" s="30"/>
      <c r="D408" s="29" t="s">
        <v>280</v>
      </c>
      <c r="E408" s="28" t="s">
        <v>8</v>
      </c>
      <c r="F408" s="27">
        <v>1</v>
      </c>
      <c r="G408" s="143"/>
      <c r="H408" s="26"/>
      <c r="I408" s="25">
        <f t="shared" si="46"/>
        <v>0</v>
      </c>
      <c r="J408" s="5"/>
    </row>
    <row r="409" spans="1:10" s="3" customFormat="1" ht="6" customHeight="1" thickBot="1">
      <c r="A409" s="5"/>
      <c r="B409" s="13"/>
      <c r="C409" s="39"/>
      <c r="D409" s="38"/>
      <c r="E409" s="24"/>
      <c r="F409" s="16"/>
      <c r="G409" s="196"/>
      <c r="H409" s="37"/>
      <c r="I409" s="36"/>
      <c r="J409" s="5"/>
    </row>
    <row r="410" spans="1:10" s="3" customFormat="1">
      <c r="A410" s="5"/>
      <c r="B410" s="20"/>
      <c r="C410" s="35"/>
      <c r="D410" s="35" t="s">
        <v>10</v>
      </c>
      <c r="E410" s="24"/>
      <c r="F410" s="34"/>
      <c r="G410" s="199"/>
      <c r="H410" s="33"/>
      <c r="I410" s="32">
        <f>SUM(I411:I414)</f>
        <v>0</v>
      </c>
      <c r="J410" s="5"/>
    </row>
    <row r="411" spans="1:10" s="3" customFormat="1">
      <c r="A411" s="5"/>
      <c r="B411" s="31"/>
      <c r="C411" s="30"/>
      <c r="D411" s="29" t="s">
        <v>9</v>
      </c>
      <c r="E411" s="28" t="s">
        <v>8</v>
      </c>
      <c r="F411" s="27">
        <v>1</v>
      </c>
      <c r="G411" s="143"/>
      <c r="H411" s="26"/>
      <c r="I411" s="25">
        <f>H411*F411</f>
        <v>0</v>
      </c>
      <c r="J411" s="5"/>
    </row>
    <row r="412" spans="1:10" s="3" customFormat="1">
      <c r="A412" s="5"/>
      <c r="B412" s="31"/>
      <c r="C412" s="30"/>
      <c r="D412" s="29" t="s">
        <v>7</v>
      </c>
      <c r="E412" s="28" t="s">
        <v>4</v>
      </c>
      <c r="F412" s="27"/>
      <c r="G412" s="143"/>
      <c r="H412" s="26"/>
      <c r="I412" s="25"/>
      <c r="J412" s="5"/>
    </row>
    <row r="413" spans="1:10" s="3" customFormat="1">
      <c r="A413" s="5"/>
      <c r="B413" s="31"/>
      <c r="C413" s="30"/>
      <c r="D413" s="29" t="s">
        <v>6</v>
      </c>
      <c r="E413" s="28" t="s">
        <v>4</v>
      </c>
      <c r="F413" s="27"/>
      <c r="G413" s="143"/>
      <c r="H413" s="26"/>
      <c r="I413" s="25"/>
      <c r="J413" s="5"/>
    </row>
    <row r="414" spans="1:10" s="3" customFormat="1">
      <c r="A414" s="5"/>
      <c r="B414" s="31"/>
      <c r="C414" s="30"/>
      <c r="D414" s="29" t="s">
        <v>5</v>
      </c>
      <c r="E414" s="28" t="s">
        <v>4</v>
      </c>
      <c r="F414" s="27"/>
      <c r="G414" s="143"/>
      <c r="H414" s="26"/>
      <c r="I414" s="25"/>
      <c r="J414" s="5"/>
    </row>
    <row r="415" spans="1:10" s="3" customFormat="1" ht="6" customHeight="1">
      <c r="A415" s="5"/>
      <c r="B415" s="13"/>
      <c r="C415" s="24"/>
      <c r="D415" s="4"/>
      <c r="F415" s="23"/>
      <c r="G415" s="142"/>
      <c r="H415" s="22"/>
      <c r="I415" s="21"/>
      <c r="J415" s="5"/>
    </row>
    <row r="416" spans="1:10" s="3" customFormat="1">
      <c r="B416" s="20"/>
      <c r="C416" s="19"/>
      <c r="D416" s="18"/>
      <c r="E416" s="4"/>
      <c r="F416" s="177" t="s">
        <v>3</v>
      </c>
      <c r="G416" s="180"/>
      <c r="H416" s="178"/>
      <c r="I416" s="17">
        <f>+I410+I404+I394+I390+I379+I367+I363+I356+I346</f>
        <v>0</v>
      </c>
      <c r="J416" s="5"/>
    </row>
    <row r="417" spans="1:10" s="3" customFormat="1" ht="15.75" thickBot="1">
      <c r="A417" s="4"/>
      <c r="B417" s="16"/>
      <c r="C417" s="4"/>
      <c r="D417" s="4"/>
      <c r="E417" s="4"/>
      <c r="F417" s="15"/>
      <c r="G417" s="202"/>
      <c r="H417" s="6"/>
      <c r="I417" s="14"/>
      <c r="J417" s="5"/>
    </row>
    <row r="418" spans="1:10" s="3" customFormat="1" ht="15.75" thickBot="1">
      <c r="B418" s="13"/>
      <c r="D418" s="12"/>
      <c r="F418" s="175" t="s">
        <v>2</v>
      </c>
      <c r="G418" s="203"/>
      <c r="H418" s="176"/>
      <c r="I418" s="7">
        <f>I318+I416+I169+I238+I341</f>
        <v>0</v>
      </c>
      <c r="J418" s="5"/>
    </row>
    <row r="419" spans="1:10" s="3" customFormat="1" ht="15.75" thickBot="1">
      <c r="B419" s="13"/>
      <c r="D419" s="12"/>
      <c r="F419" s="181" t="s">
        <v>1</v>
      </c>
      <c r="G419" s="204"/>
      <c r="H419" s="182"/>
      <c r="I419" s="11">
        <f>I418*0.2</f>
        <v>0</v>
      </c>
      <c r="J419" s="5"/>
    </row>
    <row r="420" spans="1:10" s="3" customFormat="1" ht="15.75" thickBot="1">
      <c r="B420" s="10"/>
      <c r="C420" s="8"/>
      <c r="D420" s="9"/>
      <c r="E420" s="8"/>
      <c r="F420" s="175" t="s">
        <v>0</v>
      </c>
      <c r="G420" s="203"/>
      <c r="H420" s="176"/>
      <c r="I420" s="7">
        <f>I419+I418</f>
        <v>0</v>
      </c>
      <c r="J420" s="5"/>
    </row>
    <row r="421" spans="1:10" s="3" customFormat="1">
      <c r="A421" s="6"/>
      <c r="B421" s="6"/>
      <c r="C421" s="6"/>
      <c r="D421" s="6"/>
      <c r="E421" s="6"/>
      <c r="F421" s="6"/>
      <c r="G421" s="6"/>
      <c r="H421" s="6"/>
      <c r="I421" s="6"/>
      <c r="J421" s="5"/>
    </row>
    <row r="422" spans="1:10" s="3" customFormat="1">
      <c r="F422" s="4"/>
      <c r="G422" s="4"/>
    </row>
  </sheetData>
  <mergeCells count="17">
    <mergeCell ref="F416:H416"/>
    <mergeCell ref="F418:H418"/>
    <mergeCell ref="F419:H419"/>
    <mergeCell ref="F420:H420"/>
    <mergeCell ref="F169:H169"/>
    <mergeCell ref="F171:I171"/>
    <mergeCell ref="F238:H238"/>
    <mergeCell ref="F241:I241"/>
    <mergeCell ref="F318:H318"/>
    <mergeCell ref="F341:H341"/>
    <mergeCell ref="C7:D7"/>
    <mergeCell ref="F7:I7"/>
    <mergeCell ref="B2:I2"/>
    <mergeCell ref="B3:D3"/>
    <mergeCell ref="E3:I3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&amp;L&amp;F&amp;R&amp;P sur &amp;N</oddFooter>
  </headerFooter>
  <rowBreaks count="1" manualBreakCount="1">
    <brk id="2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Dijon DCE</vt:lpstr>
      <vt:lpstr>'Dijon DCE'!Impression_des_titres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LEROUGE</dc:creator>
  <cp:lastModifiedBy>Juliette LEROUGE</cp:lastModifiedBy>
  <cp:lastPrinted>2025-06-17T16:44:18Z</cp:lastPrinted>
  <dcterms:created xsi:type="dcterms:W3CDTF">2025-04-30T09:24:54Z</dcterms:created>
  <dcterms:modified xsi:type="dcterms:W3CDTF">2025-06-17T16:44:35Z</dcterms:modified>
</cp:coreProperties>
</file>